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1120" yWindow="1320" windowWidth="43300" windowHeight="23580"/>
  </bookViews>
  <sheets>
    <sheet name="MASTER" sheetId="6" r:id="rId1"/>
    <sheet name="CEDDERS" sheetId="10" r:id="rId2"/>
    <sheet name="CLASS" sheetId="13" r:id="rId3"/>
    <sheet name="CNAS" sheetId="11" r:id="rId4"/>
    <sheet name="EMSS" sheetId="12" r:id="rId5"/>
    <sheet name="ML" sheetId="14" r:id="rId6"/>
    <sheet name="OIT" sheetId="15" r:id="rId7"/>
    <sheet name="ORSP" sheetId="16" r:id="rId8"/>
    <sheet name="RCUOG" sheetId="17" r:id="rId9"/>
    <sheet name="SBPA" sheetId="18" r:id="rId10"/>
    <sheet name="SNHS" sheetId="19" r:id="rId11"/>
    <sheet name="WERI" sheetId="20" r:id="rId12"/>
    <sheet name="ACRONYMS" sheetId="21" r:id="rId13"/>
  </sheets>
  <definedNames>
    <definedName name="_xlnm.Print_Area" localSheetId="0">MASTER!$B$1:$L$26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2" i="6" l="1"/>
  <c r="I25" i="16"/>
  <c r="I22" i="16"/>
  <c r="I16" i="16"/>
  <c r="I12" i="16"/>
  <c r="I5" i="16"/>
  <c r="I22" i="20"/>
  <c r="I6" i="18"/>
  <c r="I42" i="11"/>
  <c r="I28" i="16"/>
  <c r="I3" i="14"/>
  <c r="I5" i="14"/>
  <c r="I13" i="14"/>
  <c r="I15" i="14"/>
  <c r="I8" i="10"/>
  <c r="I21" i="10"/>
  <c r="I3" i="19"/>
  <c r="I3" i="17"/>
  <c r="I3" i="15"/>
  <c r="I5" i="12"/>
  <c r="J4" i="13"/>
  <c r="I8" i="6"/>
  <c r="I71" i="6"/>
  <c r="I73" i="6"/>
  <c r="I81" i="6"/>
  <c r="I89" i="6"/>
  <c r="I96" i="6"/>
  <c r="I100" i="6"/>
  <c r="I106" i="6"/>
  <c r="I109" i="6"/>
</calcChain>
</file>

<file path=xl/comments1.xml><?xml version="1.0" encoding="utf-8"?>
<comments xmlns="http://schemas.openxmlformats.org/spreadsheetml/2006/main">
  <authors>
    <author>Jerica Blas</author>
  </authors>
  <commentList>
    <comment ref="H28" authorId="0">
      <text>
        <r>
          <rPr>
            <b/>
            <sz val="9"/>
            <color indexed="81"/>
            <rFont val="Calibri"/>
            <family val="2"/>
          </rPr>
          <t>Jerica Blas:</t>
        </r>
        <r>
          <rPr>
            <sz val="9"/>
            <color indexed="81"/>
            <rFont val="Calibri"/>
            <family val="2"/>
          </rPr>
          <t xml:space="preserve">
Pending NCE
</t>
        </r>
      </text>
    </comment>
    <comment ref="H40" authorId="0">
      <text>
        <r>
          <rPr>
            <b/>
            <sz val="9"/>
            <color indexed="81"/>
            <rFont val="Calibri"/>
            <family val="2"/>
          </rPr>
          <t>Jerica Blas:</t>
        </r>
        <r>
          <rPr>
            <sz val="9"/>
            <color indexed="81"/>
            <rFont val="Calibri"/>
            <family val="2"/>
          </rPr>
          <t xml:space="preserve">
pending extension
</t>
        </r>
      </text>
    </comment>
    <comment ref="L45" authorId="0">
      <text/>
    </comment>
  </commentList>
</comments>
</file>

<file path=xl/comments2.xml><?xml version="1.0" encoding="utf-8"?>
<comments xmlns="http://schemas.openxmlformats.org/spreadsheetml/2006/main">
  <authors>
    <author>Jerica Blas</author>
  </authors>
  <commentList>
    <comment ref="H5" authorId="0">
      <text>
        <r>
          <rPr>
            <b/>
            <sz val="9"/>
            <color indexed="81"/>
            <rFont val="Calibri"/>
            <family val="2"/>
          </rPr>
          <t>Jerica Blas:</t>
        </r>
        <r>
          <rPr>
            <sz val="9"/>
            <color indexed="81"/>
            <rFont val="Calibri"/>
            <family val="2"/>
          </rPr>
          <t xml:space="preserve">
Pending NCE
</t>
        </r>
      </text>
    </comment>
    <comment ref="H17" authorId="0">
      <text>
        <r>
          <rPr>
            <b/>
            <sz val="9"/>
            <color indexed="81"/>
            <rFont val="Calibri"/>
            <family val="2"/>
          </rPr>
          <t>Jerica Blas:</t>
        </r>
        <r>
          <rPr>
            <sz val="9"/>
            <color indexed="81"/>
            <rFont val="Calibri"/>
            <family val="2"/>
          </rPr>
          <t xml:space="preserve">
pending extension
</t>
        </r>
      </text>
    </comment>
    <comment ref="L22" authorId="0">
      <text/>
    </comment>
  </commentList>
</comments>
</file>

<file path=xl/sharedStrings.xml><?xml version="1.0" encoding="utf-8"?>
<sst xmlns="http://schemas.openxmlformats.org/spreadsheetml/2006/main" count="2806" uniqueCount="874">
  <si>
    <t>CNAS</t>
  </si>
  <si>
    <t>ACCOUNT NUMBER</t>
  </si>
  <si>
    <t>PROCESSING OFFICE</t>
  </si>
  <si>
    <t>TITLE</t>
  </si>
  <si>
    <t>DON</t>
  </si>
  <si>
    <t>UOG</t>
  </si>
  <si>
    <t>RCUOG</t>
  </si>
  <si>
    <t>UNIT  UOG</t>
  </si>
  <si>
    <t>Dr. Jim McConnell</t>
  </si>
  <si>
    <t>DOI</t>
  </si>
  <si>
    <t>Dr. Mari Marutani</t>
  </si>
  <si>
    <t>NSF</t>
  </si>
  <si>
    <t xml:space="preserve">GRANTOR  </t>
  </si>
  <si>
    <t>USDA</t>
  </si>
  <si>
    <t>USGS</t>
  </si>
  <si>
    <t>Dr. Austin Shelton</t>
  </si>
  <si>
    <t>ORSP</t>
  </si>
  <si>
    <t>CLASS</t>
  </si>
  <si>
    <t>DHHS</t>
  </si>
  <si>
    <t>CEDDARS</t>
  </si>
  <si>
    <t>Dr. Heidi San Nicolas</t>
  </si>
  <si>
    <t>USFWS</t>
  </si>
  <si>
    <t>UOG Student Technician for Guam Kingfisher</t>
  </si>
  <si>
    <t>SNHS</t>
  </si>
  <si>
    <t>3/19/2015</t>
  </si>
  <si>
    <t>4/29/2016</t>
  </si>
  <si>
    <t>10/5/2016</t>
  </si>
  <si>
    <t>4/1/2015</t>
  </si>
  <si>
    <t>4/1/2014</t>
  </si>
  <si>
    <t>9/6/2016</t>
  </si>
  <si>
    <t>5/1/2016</t>
  </si>
  <si>
    <t>9/18/2015</t>
  </si>
  <si>
    <t>10/1/2014</t>
  </si>
  <si>
    <t>9/25/2013</t>
  </si>
  <si>
    <t>12/31/2015</t>
  </si>
  <si>
    <t>8/28/2015</t>
  </si>
  <si>
    <t>2/13/2017</t>
  </si>
  <si>
    <t>10/1/2016</t>
  </si>
  <si>
    <t>10/1/2015</t>
  </si>
  <si>
    <t>WERI</t>
  </si>
  <si>
    <t>7/1/2016</t>
  </si>
  <si>
    <t>9/30/2018</t>
  </si>
  <si>
    <t>8/31/2018</t>
  </si>
  <si>
    <t>9/30/2019</t>
  </si>
  <si>
    <t>9/30/2017</t>
  </si>
  <si>
    <t>7/31/2018</t>
  </si>
  <si>
    <t>8/15/2017</t>
  </si>
  <si>
    <t>11/30/2018</t>
  </si>
  <si>
    <t>6/30/2017</t>
  </si>
  <si>
    <t>6/30/2019</t>
  </si>
  <si>
    <t>3/31/2018</t>
  </si>
  <si>
    <t>6/1/2016</t>
  </si>
  <si>
    <t>6/15/2017</t>
  </si>
  <si>
    <t>8/31/2020</t>
  </si>
  <si>
    <t>1/31/2018</t>
  </si>
  <si>
    <t>9/24/2017</t>
  </si>
  <si>
    <t>10/31/2017</t>
  </si>
  <si>
    <t>2/10/2018</t>
  </si>
  <si>
    <t>2/15/2018</t>
  </si>
  <si>
    <t>2/12/2019</t>
  </si>
  <si>
    <t>9/30/2014</t>
  </si>
  <si>
    <t>9/29/2019</t>
  </si>
  <si>
    <t>Renata Bordallo</t>
  </si>
  <si>
    <t>Bruce San Nicolas (PM)</t>
  </si>
  <si>
    <t>8/1/2014</t>
  </si>
  <si>
    <t>8/21/2014</t>
  </si>
  <si>
    <t>12/31/2017</t>
  </si>
  <si>
    <t>ML</t>
  </si>
  <si>
    <t>OIT</t>
  </si>
  <si>
    <t>Dr. Yvette Paulino</t>
  </si>
  <si>
    <t>Rommel Hildalgo</t>
  </si>
  <si>
    <t>5/2/2016</t>
  </si>
  <si>
    <t>5/1/2018</t>
  </si>
  <si>
    <t>9/29/2017</t>
  </si>
  <si>
    <t>8/1/2015</t>
  </si>
  <si>
    <t>9/1/2015</t>
  </si>
  <si>
    <t>Dr. Ross Miller</t>
  </si>
  <si>
    <t>1/1/2016</t>
  </si>
  <si>
    <t>7/1/2015</t>
  </si>
  <si>
    <t xml:space="preserve">CFDA # </t>
  </si>
  <si>
    <t>12.300</t>
  </si>
  <si>
    <t>30-1F-311004-R</t>
  </si>
  <si>
    <t>10.675</t>
  </si>
  <si>
    <t>11.417</t>
  </si>
  <si>
    <t xml:space="preserve">NOAA </t>
  </si>
  <si>
    <t>Dr. Laura Biggs</t>
  </si>
  <si>
    <t>30-1L-311055-R</t>
  </si>
  <si>
    <t>31-1L-311053-P</t>
  </si>
  <si>
    <t xml:space="preserve">USDA </t>
  </si>
  <si>
    <t>7/1/2018</t>
  </si>
  <si>
    <t>30-1W-318003-R</t>
  </si>
  <si>
    <t>30-2F-315022-R</t>
  </si>
  <si>
    <t>30-1F-315027-P</t>
  </si>
  <si>
    <t>63-2L-403404-P</t>
  </si>
  <si>
    <t>30-1L-311013-P</t>
  </si>
  <si>
    <t>30-1F-311001-S</t>
  </si>
  <si>
    <t>30-2K-311036-R</t>
  </si>
  <si>
    <t>30-2F-311043-R</t>
  </si>
  <si>
    <t>30-1K-315013-R</t>
  </si>
  <si>
    <t>30-1K-315010-R</t>
  </si>
  <si>
    <t>30-1N-311023-R</t>
  </si>
  <si>
    <t>30-2F-311044-R</t>
  </si>
  <si>
    <t>30-2F-311039-R</t>
  </si>
  <si>
    <t>30-1F-311026-R</t>
  </si>
  <si>
    <t>10-30-360004-P</t>
  </si>
  <si>
    <t xml:space="preserve">NIH </t>
  </si>
  <si>
    <t>NIH</t>
  </si>
  <si>
    <t>30-1H-311025-P</t>
  </si>
  <si>
    <t>30-1F-311021-R</t>
  </si>
  <si>
    <t>30-2F-311040-P</t>
  </si>
  <si>
    <t>30-2F-311041-R</t>
  </si>
  <si>
    <t>8/1/2016</t>
  </si>
  <si>
    <t>Dr. Peter Houk</t>
  </si>
  <si>
    <t>Dr. John Peterson</t>
  </si>
  <si>
    <t>Dr. Bob Barber</t>
  </si>
  <si>
    <t>Dr. Rachel Leon Guerrero</t>
  </si>
  <si>
    <t>Dr. John Jenson</t>
  </si>
  <si>
    <t>Dr. James McConnell</t>
  </si>
  <si>
    <t>Dr. Alicja Wiecko</t>
  </si>
  <si>
    <t>Allison Rutter</t>
  </si>
  <si>
    <t>Dr. Grazyna Badowski</t>
  </si>
  <si>
    <t xml:space="preserve">Dr. John Jenson </t>
  </si>
  <si>
    <t>Else Demeulenaere</t>
  </si>
  <si>
    <t>Dr. Terry Donaldson</t>
  </si>
  <si>
    <t>Dr. Laurie Raymundo</t>
  </si>
  <si>
    <t>Cathleen Moore-Linn</t>
  </si>
  <si>
    <t>U24 Cardio Diseases</t>
  </si>
  <si>
    <t>30-1F-311042-R</t>
  </si>
  <si>
    <t>30-1F-315008-R</t>
  </si>
  <si>
    <t>2/1/2014</t>
  </si>
  <si>
    <t>63-2F-413428-R</t>
  </si>
  <si>
    <t>6/30/2016</t>
  </si>
  <si>
    <t>9/30/2020</t>
  </si>
  <si>
    <t>3/1/2016</t>
  </si>
  <si>
    <t>63-2K-433051-R</t>
  </si>
  <si>
    <t>63-2K-433052-R</t>
  </si>
  <si>
    <t>63-2K-433054-R</t>
  </si>
  <si>
    <t>63-2K-433055-R</t>
  </si>
  <si>
    <t>3/1/2017</t>
  </si>
  <si>
    <t>2/28/2018</t>
  </si>
  <si>
    <t>63-1K-433001-R</t>
  </si>
  <si>
    <t>63-1K-433002-R</t>
  </si>
  <si>
    <t>63-1K-433003-R</t>
  </si>
  <si>
    <t>63-1K-433011-R</t>
  </si>
  <si>
    <t>63-1K-433026-R</t>
  </si>
  <si>
    <t>63-1K-433030-R</t>
  </si>
  <si>
    <t>63-1K-433031-R</t>
  </si>
  <si>
    <t>63-1K-433033-R</t>
  </si>
  <si>
    <t>63-1K-433036-R</t>
  </si>
  <si>
    <t>63-1K-433053-R</t>
  </si>
  <si>
    <t>7/31/2017</t>
  </si>
  <si>
    <t>USDOE</t>
  </si>
  <si>
    <t>84.042A</t>
  </si>
  <si>
    <t>84.047A</t>
  </si>
  <si>
    <t>84.044A</t>
  </si>
  <si>
    <t>9/1/2016</t>
  </si>
  <si>
    <t>8/31/2017</t>
  </si>
  <si>
    <t>63-2H-453017-P</t>
  </si>
  <si>
    <t>63-1H-453015-P</t>
  </si>
  <si>
    <t>90DD0014-05-00</t>
  </si>
  <si>
    <t>7/1/2013</t>
  </si>
  <si>
    <t>6/30/2018</t>
  </si>
  <si>
    <t>GUAM TAP UOG 2014-1</t>
  </si>
  <si>
    <t>63-1F-413012-R</t>
  </si>
  <si>
    <t>8/1/2013</t>
  </si>
  <si>
    <t>DOD</t>
  </si>
  <si>
    <t>SBPA</t>
  </si>
  <si>
    <t>63-1F-043010/12-P</t>
  </si>
  <si>
    <t>A. Enriquez, B. Hertslet</t>
  </si>
  <si>
    <t>N40192-13-2-8006</t>
  </si>
  <si>
    <t>SBA</t>
  </si>
  <si>
    <t>SBAHQ-17-B-0025</t>
  </si>
  <si>
    <t>1/1/2014</t>
  </si>
  <si>
    <t>63-1G-043051/57-P</t>
  </si>
  <si>
    <t>Casey Jeszenka</t>
  </si>
  <si>
    <t>EMSS</t>
  </si>
  <si>
    <t>64-1F-453404-P</t>
  </si>
  <si>
    <t>64-2F-453426-P</t>
  </si>
  <si>
    <t>Professional Development for State Performance Plan &amp; Technical Support for Special Education Part B</t>
  </si>
  <si>
    <t>10/24/2016</t>
  </si>
  <si>
    <t xml:space="preserve">Violence Againts Women Prevention Program (VAWPP).  VAW (Office of Violence Against Women)  </t>
  </si>
  <si>
    <t>Population Assessment in Cancer Center Catchment Areas.  CCSG-UHCC</t>
  </si>
  <si>
    <t>PTAC-DLA (Defense Logistics Agency)</t>
  </si>
  <si>
    <t>Custom Mechanical Systems Corp.  Contract</t>
  </si>
  <si>
    <t>N40192-16-2-8000</t>
  </si>
  <si>
    <t>N40192-15-2-8001</t>
  </si>
  <si>
    <t>N40192-14-2-8002</t>
  </si>
  <si>
    <t>30-1L-311048-R</t>
  </si>
  <si>
    <t>7/31/2020</t>
  </si>
  <si>
    <t>30-1F-315031-P</t>
  </si>
  <si>
    <t>NASA</t>
  </si>
  <si>
    <t>30-2F-315011-R</t>
  </si>
  <si>
    <t>30-1F-315029-R</t>
  </si>
  <si>
    <t>30-1K-311008-R</t>
  </si>
  <si>
    <t>9/30/2016</t>
  </si>
  <si>
    <t>30-1L-311049-R</t>
  </si>
  <si>
    <t>30-2F-315019-R</t>
  </si>
  <si>
    <t>3/4/2016</t>
  </si>
  <si>
    <t>30-1F-311027-R</t>
  </si>
  <si>
    <t>30-1F-315007-R</t>
  </si>
  <si>
    <t>30-2F-315020-R</t>
  </si>
  <si>
    <t>30-1F-315032-R</t>
  </si>
  <si>
    <t>12/31/2018</t>
  </si>
  <si>
    <t>30-2F-315023-R</t>
  </si>
  <si>
    <t>NA140AR4170116</t>
  </si>
  <si>
    <t>30-2F-315024-R</t>
  </si>
  <si>
    <t>7/25/2016</t>
  </si>
  <si>
    <t>9/29/2018</t>
  </si>
  <si>
    <t>Arborist Certification, Development of Online Training Modules for Individuals on Guam Preparing for Arborist Certification.  FS</t>
  </si>
  <si>
    <t>30-2F-311037-R</t>
  </si>
  <si>
    <t>1/1/2021</t>
  </si>
  <si>
    <t>FIA Regional - Improving Forest Inventory / Analysis.   FS</t>
  </si>
  <si>
    <t>Serianthes 2</t>
  </si>
  <si>
    <t>30-1F-311050-R</t>
  </si>
  <si>
    <t>30-1F-311047-R</t>
  </si>
  <si>
    <t>30-1F-311052-R</t>
  </si>
  <si>
    <t>12/31/2019</t>
  </si>
  <si>
    <t xml:space="preserve">Dr. Jim McConnell  </t>
  </si>
  <si>
    <t>30-2F-311019-R</t>
  </si>
  <si>
    <t>5/30/2018</t>
  </si>
  <si>
    <t>63-2F-413011-R</t>
  </si>
  <si>
    <t>H808009008-Task</t>
  </si>
  <si>
    <t>9/27/2012</t>
  </si>
  <si>
    <t>63-1G-043052-P</t>
  </si>
  <si>
    <t>MISC</t>
  </si>
  <si>
    <t>30-2W-318007-R</t>
  </si>
  <si>
    <t>30-1W-318010-P</t>
  </si>
  <si>
    <t>5/24/2017</t>
  </si>
  <si>
    <t>5/23/2020</t>
  </si>
  <si>
    <t>SBDC Guam</t>
  </si>
  <si>
    <t>30-1W-318008-P</t>
  </si>
  <si>
    <t>9/7/2016</t>
  </si>
  <si>
    <t>12/7/2016</t>
  </si>
  <si>
    <t>Dr. Roseann Jones</t>
  </si>
  <si>
    <t>30-1W-318005-R</t>
  </si>
  <si>
    <t>David Burdick</t>
  </si>
  <si>
    <t>Dr. Andrea Blas</t>
  </si>
  <si>
    <t>Serianthes</t>
  </si>
  <si>
    <t>Dr. Gary Denton</t>
  </si>
  <si>
    <t>Dr. Joseph Rouse</t>
  </si>
  <si>
    <t>Dr. Mark Lander</t>
  </si>
  <si>
    <t>Dr. Nathan Habana</t>
  </si>
  <si>
    <t>Dr. Francisca Obispo</t>
  </si>
  <si>
    <t>SUB-R</t>
  </si>
  <si>
    <t>SBDC Saipan, Yap, Chuuk, Palau, Kosrae. SBA</t>
  </si>
  <si>
    <t>GRANT AMOUNT</t>
  </si>
  <si>
    <t>P16AC01852</t>
  </si>
  <si>
    <t>SALARIES (FACULTY)</t>
  </si>
  <si>
    <t>TAP-Guam-2015-5</t>
  </si>
  <si>
    <t>CRIGU15</t>
  </si>
  <si>
    <t>Provide outreach and awareness about the affect climate change has on coral reefs</t>
  </si>
  <si>
    <t>To develop a system to turn food waste from schools and commercial enterprises into "Feed for Farm Animals" and "Feed for Plants"</t>
  </si>
  <si>
    <t>Ecofeed Program (CIS)</t>
  </si>
  <si>
    <t>Archaeological Techinician Certification Training in Pohnpei</t>
  </si>
  <si>
    <t>Building Reef Resilience through Environmental Education (CIS-BSP)</t>
  </si>
  <si>
    <t>EPSCoR Track 1</t>
  </si>
  <si>
    <t>NNX16AJ68A</t>
  </si>
  <si>
    <t>NASA Guam EPSCoR Research Infrasturcture Development (RID)</t>
  </si>
  <si>
    <t>Monitoring Mariana Fruit Bats on AAFB</t>
  </si>
  <si>
    <t>Dr. Tammy Mildenstein</t>
  </si>
  <si>
    <t>To conduct surveys for Mariana Fruit Bats at AAFB, provide analysis on effects aircrafts over flights on the behavior of fruit bats, update fruit bat management plan</t>
  </si>
  <si>
    <t>NA15NOS4190218</t>
  </si>
  <si>
    <t>To characterize the current status of Guam's shoreline by selecting and mapping priority beaches and assessing current and archived data to conduct a shoreline analysis</t>
  </si>
  <si>
    <t>Historical &amp; Current Shoreline Change Analysis (NOAA/BSP)</t>
  </si>
  <si>
    <t>Dr. John Peterson
Dr. Romina King</t>
  </si>
  <si>
    <t>Maria Kottermiar</t>
  </si>
  <si>
    <t>G15AC00525</t>
  </si>
  <si>
    <t>Updates to the National Hydrography Dataset and Watershed Boundary Dataset</t>
  </si>
  <si>
    <t>To conduct a phylogenetic study of the Serianthes genus which will clarify the degree of cryptic diversity within the genus and will allow to generate recommended conservation strategies for the genus in the region</t>
  </si>
  <si>
    <t>MA120069</t>
  </si>
  <si>
    <t>Pacific Islands Climate Science Center (USGS/UH)</t>
  </si>
  <si>
    <t>To advance the science of climate change in the US jurisdictuions of the Pacific by focusing on the understanding of climate impacts so that decision makers may have the best available information for mitigating and adapting to the impacts of climate change</t>
  </si>
  <si>
    <t>To conduct surveys for rare plants that are being considered for listing as threatened or endangered under the Endangered Species Act</t>
  </si>
  <si>
    <t>30-1F-311002-R
30-2F-311002-R</t>
  </si>
  <si>
    <t>9/23/14</t>
  </si>
  <si>
    <t>Plant Surveys, Joint Region Marianas (CESU)</t>
  </si>
  <si>
    <t>Radon Training (GG GEPA-CIS)</t>
  </si>
  <si>
    <t>Renewable Energy Audit Program (CIS)</t>
  </si>
  <si>
    <t>Offer the local community direct assistance through energy auditing and analysis, renewable energy site assessments, and green building certification consulting</t>
  </si>
  <si>
    <t>Sea Grant Program</t>
  </si>
  <si>
    <t>30-2F-311007-R
63-2F-203003-R</t>
  </si>
  <si>
    <t>30-1F-311054-R
63-1F-403031-R</t>
  </si>
  <si>
    <t>To integrate and apply research, extension and education activities to sustain and develop island environments while integrating knowledge and cultural perspectives of the island's people</t>
  </si>
  <si>
    <t>To monitor, conserve, maintain and outplant Serianthes at AAFB</t>
  </si>
  <si>
    <t>Serianthes Nelsonni Monitoring AAFB (CESU)</t>
  </si>
  <si>
    <t>Sea Turtle Protection and Educational Outreach on Guam (CESU)</t>
  </si>
  <si>
    <t>2U54CA143728-16A1
5U54CA143728-07</t>
  </si>
  <si>
    <t>To collect health information related to the lifestyle, environmental and biologial factors from two generations of families living on Guam</t>
  </si>
  <si>
    <t>U54 Supplemental (NIH/UH)</t>
  </si>
  <si>
    <t>Subcontract providing labor, material, supplies, tools and supervision to perform work for CMS</t>
  </si>
  <si>
    <t>To continue to develop the cancer research capability and competitiveness of faculty at UOG; further develop forcus of UHCC research  on cancer health disparities for Pacific Islanders; continue rasing awareness of cancer and cancer prevention in multiethic communities, increase the number of cancer and biomedical science reserachers of Pacific Islanders ancestry in the US by continuing our successful MA, MS and PhD training programs.</t>
  </si>
  <si>
    <t>PICSC Support for Coordination of Climate Change Strategic Science Research &amp; Capacity Building in the US-Affiliated Pacific  Islands</t>
  </si>
  <si>
    <t>G15AC00122</t>
  </si>
  <si>
    <t>To conduct research to produce climate change science fields of study and technical capacity building in the Pacific Islands to be implemented by the PICSC through its consortia members and participation</t>
  </si>
  <si>
    <t>6/29/2018</t>
  </si>
  <si>
    <t>Pacific Cancer Registry (DHHS/UH)</t>
  </si>
  <si>
    <t>Guam Cancer Registry (GG/DPHSS)</t>
  </si>
  <si>
    <t>65-1W-364001-R</t>
  </si>
  <si>
    <t>10/1/16</t>
  </si>
  <si>
    <t>9/30/17</t>
  </si>
  <si>
    <t>KA1141</t>
  </si>
  <si>
    <t xml:space="preserve">To process jurisdiction cases with USAPI </t>
  </si>
  <si>
    <t>N/A</t>
  </si>
  <si>
    <t>To aid in the reduction of cancer morbidity and mortality on Guam by providing basic island-wide population-based center incidence data for the facilitation of cancer research and the evaluation of cancer control programs</t>
  </si>
  <si>
    <t>U54 Partnership Cancer Grant (NIH/UH)</t>
  </si>
  <si>
    <t xml:space="preserve">30-1H-311028-R
</t>
  </si>
  <si>
    <t>To support cancer patients on Guam</t>
  </si>
  <si>
    <t>CC Network Design: Upgrading the UOG Network to Connect to Internet2 and Create a Science DMZ</t>
  </si>
  <si>
    <t>30-1N-311057-T</t>
  </si>
  <si>
    <t>5/31/2019</t>
  </si>
  <si>
    <t>30-1F-311058-R</t>
  </si>
  <si>
    <t>NA17NOS4820074</t>
  </si>
  <si>
    <t>08/01/2017</t>
  </si>
  <si>
    <t>01/31/2019</t>
  </si>
  <si>
    <t>P16AC01681/  P14AC00637</t>
  </si>
  <si>
    <t>MCT Expending Science</t>
  </si>
  <si>
    <t>MCT-NOAA-201601</t>
  </si>
  <si>
    <t>NA16NOS4820055</t>
  </si>
  <si>
    <t>PO# 1601</t>
  </si>
  <si>
    <t>MCT-MAC-201603</t>
  </si>
  <si>
    <t>H8080090008
P13AC01394</t>
  </si>
  <si>
    <t>DOI/FWS</t>
  </si>
  <si>
    <t>DOI/NPS</t>
  </si>
  <si>
    <t>SP4800-16-2-1709</t>
  </si>
  <si>
    <t>7/31/18</t>
  </si>
  <si>
    <t>8/1/17</t>
  </si>
  <si>
    <t>Therese Chaco</t>
  </si>
  <si>
    <t>To provide procurement &amp; technical assistance to local businesses doing business w/the Fed. Gov't.</t>
  </si>
  <si>
    <t>30-1F-315030-R</t>
  </si>
  <si>
    <t>3P30CA071789-17S2
KA1195 (SA#)</t>
  </si>
  <si>
    <t>NIH/NCI
UH/UOG</t>
  </si>
  <si>
    <t>Use non-probability sampling methods to administer HINTS, implement HINTS analysis and develop final survey insturments</t>
  </si>
  <si>
    <t>SFD0217</t>
  </si>
  <si>
    <t>Develop Guam specific curricula and certification and certification exams for radon measurement and radon mitigation to address the development of skill areas of students</t>
  </si>
  <si>
    <t>DHHS /ACL</t>
  </si>
  <si>
    <t>University Center for Excellence in Developmental Disabilities (UCEDD)</t>
  </si>
  <si>
    <t>State Grant for Assistive Technology</t>
  </si>
  <si>
    <t>DHHS/ACL</t>
  </si>
  <si>
    <t>CDC/AMCHP</t>
  </si>
  <si>
    <t>4/1/16</t>
  </si>
  <si>
    <t>3/31/18</t>
  </si>
  <si>
    <t>HERSA/EHDI</t>
  </si>
  <si>
    <t>Guam Child Link Early Hearing Detection Intervention (GLC-EHDI)</t>
  </si>
  <si>
    <t>63-1H-453019-N</t>
  </si>
  <si>
    <t>7/1/17</t>
  </si>
  <si>
    <t>6/30/20</t>
  </si>
  <si>
    <t>9/1/12</t>
  </si>
  <si>
    <t>3/31/20</t>
  </si>
  <si>
    <t xml:space="preserve">US DOE/San Jose State University </t>
  </si>
  <si>
    <t>Project EPICS (Educating Pacific Island Clinicians in Speech-Language Pathology)</t>
  </si>
  <si>
    <t>8/14/20</t>
  </si>
  <si>
    <t>PIMI</t>
  </si>
  <si>
    <t>Guam Options for Alternative Loans for Assistive Technology (GOAL-AT)</t>
  </si>
  <si>
    <t>63-34-456002-P</t>
  </si>
  <si>
    <t>10/1/9</t>
  </si>
  <si>
    <t>Get Guam Teleworking (GGT)</t>
  </si>
  <si>
    <t>Professional Development for State Performance Plan &amp; Technical Support for Special Education Part C (Early Intervention)</t>
  </si>
  <si>
    <t>65-2W-454003-P</t>
  </si>
  <si>
    <t>Priority Area B: Special Education – Local Education Agency (LEA) Applications, State Performance Plan (SPP), Annual Performance Report (APR), Local Performance Plan (LPP) Technical Assistance.</t>
  </si>
  <si>
    <t>66-2W-455001-N-5</t>
  </si>
  <si>
    <t>1/1/17</t>
  </si>
  <si>
    <t>12/31/17</t>
  </si>
  <si>
    <t>FSM National DOE</t>
  </si>
  <si>
    <t>Republic of Palau Ministry of Education, Special Education</t>
  </si>
  <si>
    <t>66-1W-455002-N-5</t>
  </si>
  <si>
    <t>61-1F-273001-10-R</t>
  </si>
  <si>
    <t>AES-Multi-State 2017</t>
  </si>
  <si>
    <t>AES-Multi-State 2016</t>
  </si>
  <si>
    <t>2016-31200-0-6057</t>
  </si>
  <si>
    <t>61-2F-263001-11-R-5</t>
  </si>
  <si>
    <t>WPTRC-Hatch 2016</t>
  </si>
  <si>
    <t>61-2F/1G-253001-18-R-5</t>
  </si>
  <si>
    <t>2016-31100-0-6057</t>
  </si>
  <si>
    <t>AES-USDA/NIFA</t>
  </si>
  <si>
    <t>AES-USDA/NIFA CARIPAC RIIA Integ. Sustain Small Farm Trai</t>
  </si>
  <si>
    <t>2016-70004-25719</t>
  </si>
  <si>
    <t>6121F-283022-R-5</t>
  </si>
  <si>
    <t>AES-USDA/NIFA CARIPAC RIIA Enhance Career Agri Science</t>
  </si>
  <si>
    <t>2016-70004-25720</t>
  </si>
  <si>
    <t>61-2F-283023-R-5</t>
  </si>
  <si>
    <t>CES-S/L Federal Matching</t>
  </si>
  <si>
    <t>14-41100-05301</t>
  </si>
  <si>
    <t>FY14</t>
  </si>
  <si>
    <t>FY15</t>
  </si>
  <si>
    <t>FY16</t>
  </si>
  <si>
    <t>CES-EFNEP PARA/PRO FY15</t>
  </si>
  <si>
    <t>61-1F-233021-P-5</t>
  </si>
  <si>
    <t>2015-41510-05301</t>
  </si>
  <si>
    <t>CES-EFNEP PARA/PRO FY16</t>
  </si>
  <si>
    <t>2016-41510-05301</t>
  </si>
  <si>
    <t>61-2F-233021-P-5</t>
  </si>
  <si>
    <t>NI17EFNEPXXXG0190</t>
  </si>
  <si>
    <t>CES-Admin C/Over</t>
  </si>
  <si>
    <t>61-1F/2F-213001-P-5</t>
  </si>
  <si>
    <t>15/16-41100-05301</t>
  </si>
  <si>
    <t>FY15/16</t>
  </si>
  <si>
    <t>CES-S/L ADMINISTRATION/ANR/CYFFN</t>
  </si>
  <si>
    <t>61-2G-213/223/233001-3-P</t>
  </si>
  <si>
    <t>NI17SLBCXXXXG045</t>
  </si>
  <si>
    <t>FY17</t>
  </si>
  <si>
    <t>USDA/FS</t>
  </si>
  <si>
    <t>Monitoring Cycad Health Project</t>
  </si>
  <si>
    <t>61-1F-243040-R-5</t>
  </si>
  <si>
    <t>13-DG-11052021-210</t>
  </si>
  <si>
    <t>NOAA</t>
  </si>
  <si>
    <t>AWARD NUMBER</t>
  </si>
  <si>
    <t>Hatch</t>
  </si>
  <si>
    <t>Multi-State</t>
  </si>
  <si>
    <t>Forest Inventory</t>
  </si>
  <si>
    <t>Development of online training modules for individuals on Guam preparing for Arborist certification</t>
  </si>
  <si>
    <t>Collection of regional data for Forest Inventory Analysis (FSM), staff training to build sustainable local capacity for project activities</t>
  </si>
  <si>
    <t>Collection of regional data for Forest Inventory Analysis (Marshall Islands), staff training to build sustainable local capacity for project activities</t>
  </si>
  <si>
    <t>1/31/21</t>
  </si>
  <si>
    <t>U24MD011201</t>
  </si>
  <si>
    <t>16-DG-11052021-223</t>
  </si>
  <si>
    <t>2016-JV-11261919-005</t>
  </si>
  <si>
    <t>2016-JV-11261919-111</t>
  </si>
  <si>
    <t>F14AP00535</t>
  </si>
  <si>
    <t>Nicole Tesiro</t>
  </si>
  <si>
    <t>To deliver professional, high quality, individualized business advising and provide technical assistance to existing small businesses and pre-venture entrepreneurs in Saipan, Yap Chuuk, Palau and Kosrae</t>
  </si>
  <si>
    <t>To deliver professional, high quality, individualized business advising and provide technical assistance to existing small businesses and pre-venture entrepreneurs in Guam</t>
  </si>
  <si>
    <t>Comprehensive Long-Term Monitoring at Permanent Sites on Guam</t>
  </si>
  <si>
    <t>64-2F-413427-R-5</t>
  </si>
  <si>
    <t>W16-0900-001</t>
  </si>
  <si>
    <t>12/11/15</t>
  </si>
  <si>
    <t>David Burdic</t>
  </si>
  <si>
    <t>To perform regular monitoring of a suite of coral reef ecosystem health parameters at high priority sites around Guam</t>
  </si>
  <si>
    <t>Assessing the relative resilience of coral reefs and herbivorous fish communities to climate change</t>
  </si>
  <si>
    <t>To conduct the relative resilience of coral reefs and herbivorous fish communities to climate change</t>
  </si>
  <si>
    <t>Predicting extreme tide events to inform shallow reef restoration community restoration and management in Guam</t>
  </si>
  <si>
    <t>Dr. Laurie Raymundo
David Burdick</t>
  </si>
  <si>
    <t>To build on previous research and management efforts to develop a comprehensive region-wide management and restoration approach for sensitive and critical shallow reef flat fish habitats to the island's economy and ecology</t>
  </si>
  <si>
    <t>Establishing a fisheries-dependent monitoring network across Micronesia to maximize economic benefits, food security, and ecosystem health</t>
  </si>
  <si>
    <t>TBA</t>
  </si>
  <si>
    <t>NA17NMF4270230</t>
  </si>
  <si>
    <t>9/1/17</t>
  </si>
  <si>
    <t>8/31/17</t>
  </si>
  <si>
    <t xml:space="preserve">Dr. Peter Houk
</t>
  </si>
  <si>
    <t>To establish a fisheries-dependent monitoring network across Micronesia to maximize economic benefits, food security, and ecosystem health</t>
  </si>
  <si>
    <t>NOAA/MCT</t>
  </si>
  <si>
    <t>30-1F-315026-R
30-2F-315026-R</t>
  </si>
  <si>
    <t>To lead coral reef monitoring activities across RMI, Kosrae, FSM, Pohnpei, Chuuk and Yap</t>
  </si>
  <si>
    <t>Palau Fisheries</t>
  </si>
  <si>
    <t>Improving marine resources management for the Micronesia Challenge in Palau through ecosystem-based fisheries management: fisheries-dependent monitoring of commercial reef fish</t>
  </si>
  <si>
    <t>Improving ecosystem-based fisheries management in the Mariana Islands</t>
  </si>
  <si>
    <t>Dr. Peter Houk
Javier Cuetos-Bueno</t>
  </si>
  <si>
    <t>To enhance fisheries management by improving our understanding of species-specific response to fishing through time and across geographical gradients within the Mariana archipelago</t>
  </si>
  <si>
    <t>Contract w/ DC&amp;A</t>
  </si>
  <si>
    <t>To install six conduits in the Tepungan, Guam reef flat, land two new submarie fiber-optic cables in two of the conduits for the SEA-US telecummunication system linking with Guam, Hawaii &amp; California</t>
  </si>
  <si>
    <t>Coral mitigation plan for the GTA conduit instalation and Southeast Asia-US (SEA-US) cable landings in Piti, Guam</t>
  </si>
  <si>
    <t>To assist NPS in the recovery and management of remaining staghorn Acropora stands following coral losses to bleaching events</t>
  </si>
  <si>
    <t>Building staghorn coral community resilience and facilitating post-bleaching recovery</t>
  </si>
  <si>
    <t>Resource inventory, resilience and historical change of reef flat communities within the Manell-Geus Watershed, Guam's habitat focus area</t>
  </si>
  <si>
    <t>NA15NOS482008</t>
  </si>
  <si>
    <t>Coral recruitment and early survival along a gradient of anthropogenic impacts on the Sourthwest coast of Guam</t>
  </si>
  <si>
    <t>FWS/F16AP00404</t>
  </si>
  <si>
    <t>Natural resources condiction assessment: War in the Pacific National Historic Park and American Memorial Park</t>
  </si>
  <si>
    <t>12/1/17</t>
  </si>
  <si>
    <t>To collaborate with NPS to conduct a survey to describe the natural resources present in the War in the Pacific National Historical Park (Guam) and the American Memorial Park (Saipan)</t>
  </si>
  <si>
    <t>Education and Training of Local Workforce through Tissue Culture Production of Healthy Banana on Guam</t>
  </si>
  <si>
    <t>12-25-B1665</t>
  </si>
  <si>
    <t>4/7/14</t>
  </si>
  <si>
    <t>Western SARE 2015, Professional Development Program Plan for Guam</t>
  </si>
  <si>
    <t>USDA-USU (PT)</t>
  </si>
  <si>
    <t>140867050-153</t>
  </si>
  <si>
    <t>Conduct demonstrations and develop curriculum for field agent training, work on market development for ag industry, adapt and expand new farmer training curriculum to reach new and nontraditional clients</t>
  </si>
  <si>
    <t>Suppression of Orchid Diseases by Influx of Healthy Plants to Guam's Floral Market</t>
  </si>
  <si>
    <t>USDA/DOAg (PT)</t>
  </si>
  <si>
    <t>WR161600-005</t>
  </si>
  <si>
    <t>To suppress existing level of orchid's diseases by influx of local healthy plants to the local floral market. To eliminate or significantly reduce Asian import, which is a major sorce of viral diseases on Guam</t>
  </si>
  <si>
    <t>30-1F-315028-R</t>
  </si>
  <si>
    <t>USDA-NIFA (PT)</t>
  </si>
  <si>
    <t>Western SARE State Program Plan for Guam</t>
  </si>
  <si>
    <t>200591-00001-307</t>
  </si>
  <si>
    <t>To coordinate collaboration among agricultural support agencies/NGOs in the delivery of educational programs by providing support in collaborative curriculum development, demonstrations and workshop delivery</t>
  </si>
  <si>
    <t>Seven Trees, Seven Practices: Demonstrating Agroforestry in the Western Pacific</t>
  </si>
  <si>
    <t>USDA-NIFA/USU (PT)</t>
  </si>
  <si>
    <t>140867036-94</t>
  </si>
  <si>
    <t>Identify five producers and develop micro plot farm plans, propagate plant materials, distribute assist in established microplots. Formalize mentorship relationship between initial and secondary farmer cohort. Assist through training secondary cohort established microplots. Develop and deliver sevon workshops around key agroforestry practices and fat to fruit trees for the general public.</t>
  </si>
  <si>
    <t>30-1F-315033-R-5</t>
  </si>
  <si>
    <t>WR171600-001</t>
  </si>
  <si>
    <t>AMS-USDA/DOAg (PT)</t>
  </si>
  <si>
    <t>Production of Fusarium Wilt resistant bananas for Guam farmers, small scale and backyard growers</t>
  </si>
  <si>
    <t>9/29/19</t>
  </si>
  <si>
    <t>Production of bananas resistant to banana welt disease through tissue culture methods</t>
  </si>
  <si>
    <t>DOI/BSP (PT)</t>
  </si>
  <si>
    <t>Hydrological Data for Toguan Watershet Watershed Manage Project MOU</t>
  </si>
  <si>
    <t>64-2F-433412-R
30-1L-315034-R</t>
  </si>
  <si>
    <t>W16-0900-002</t>
  </si>
  <si>
    <t>11/9/15</t>
  </si>
  <si>
    <t>9/30/18</t>
  </si>
  <si>
    <t>Dr. Sharam Khosrowpanah</t>
  </si>
  <si>
    <t>RCUOG/UOG</t>
  </si>
  <si>
    <t>To assess the hydrological condictions of the Toguan watershed in Southern Guam</t>
  </si>
  <si>
    <t>USDA-APHIS</t>
  </si>
  <si>
    <t>A Proposal for a Course in Tropical Forest Ecology of the Mariana Islands</t>
  </si>
  <si>
    <t>17-DG-11052021-230</t>
  </si>
  <si>
    <t>1/1/18</t>
  </si>
  <si>
    <t>30-2F-311024-R</t>
  </si>
  <si>
    <t>17-8515-1909-CA</t>
  </si>
  <si>
    <t>8/31/18</t>
  </si>
  <si>
    <t>Continuation of assessment of aphidiid parasitism on exotic aphid pests on Guam and the CNMI</t>
  </si>
  <si>
    <t>30-1F-311066-R</t>
  </si>
  <si>
    <t>12/31/18</t>
  </si>
  <si>
    <t>To convene a course in tropical forest ecology for personnel involved with forestry on Guam, the CNMI and Micronesia</t>
  </si>
  <si>
    <t>Continued surveillance of harmful exotic and invasive ants in Guam and the Mariana Islands</t>
  </si>
  <si>
    <t>30-1F-311016-R</t>
  </si>
  <si>
    <t>17-8515-131-CA</t>
  </si>
  <si>
    <t>30-1F-311018-R</t>
  </si>
  <si>
    <t>Continuation of Surveilance of Insect Pests in Ornamental and Landscape Nurseries in the Mariana Islands</t>
  </si>
  <si>
    <t>17-8515-1686-CA</t>
  </si>
  <si>
    <t>9/1/2017</t>
  </si>
  <si>
    <t>Conduct surveillance of the major nursery insect pests that pose a threat to the commercial and hotel plant nurseries on Guam</t>
  </si>
  <si>
    <t>30-1F-311017-R</t>
  </si>
  <si>
    <t>USDA-APHIS-PPQ</t>
  </si>
  <si>
    <t>Continuation of Surveillance of Citrus Pests and Huanglongbing Disease in the Mariana Islands of Guam, Saipan, Tinian and Rota</t>
  </si>
  <si>
    <t>17-8515-1200-CA</t>
  </si>
  <si>
    <t>Surveillance of selected citrus pests on Guam and in the CNMI with emphasis on the Asian citrus psyllid and citrus green disease with its vectors</t>
  </si>
  <si>
    <t xml:space="preserve">USDA-APHIS </t>
  </si>
  <si>
    <t>National Honeybee Survey-Guam</t>
  </si>
  <si>
    <t>30-1F-311045-R</t>
  </si>
  <si>
    <t>17-8515-2028-CA</t>
  </si>
  <si>
    <t>Locate and stamp domestic and feral honeybee hives for varroa mite and other diseases. Remove samples of insects from each hive, preserve for shipping to USDA where disease and mites will be evaluated. Maintain a local database of pests, predators, parasites and diseases found in honeybee hives on Guam</t>
  </si>
  <si>
    <t>USDA-USDA</t>
  </si>
  <si>
    <t>Palm Commodity Survey</t>
  </si>
  <si>
    <t>30-1F-311056-R-5</t>
  </si>
  <si>
    <t>6/30/18</t>
  </si>
  <si>
    <t>Andrea Blas</t>
  </si>
  <si>
    <t>To conduct a survey of coconut palms for overall health, especially in regard to infection with Tinangaja disease and damage from coconut rhinoceros beetles</t>
  </si>
  <si>
    <t>Biological control on mile-a-minute (Mikania micrantha) in Guam and the CNMI  CAPS)</t>
  </si>
  <si>
    <t>16-8515-1837-CA</t>
  </si>
  <si>
    <t>Importation of Puccinia spegazzini rust from Fiji to control Mikania micrantha. Will be released into the field in Guam and CNMI</t>
  </si>
  <si>
    <t>Mitigation of Little Fire Ant, Wasmannia auropunctata, on Guam and Surveillance of the coconut rhinoceros beetle, Orcytes rhinoceros, in the CNMI</t>
  </si>
  <si>
    <t>14-DG-11052021-232</t>
  </si>
  <si>
    <t>Selected little fire ant infestation on Guam will be surveyed and treated with approved chemical insecticides; Coconut rhinoceros beetle traps will be installed and monitored at possible sites of entry on Saipan, Tinian and Rota</t>
  </si>
  <si>
    <t>Coconut Viroid Diagnostics</t>
  </si>
  <si>
    <t>16-8130-0703-CA</t>
  </si>
  <si>
    <t>To support research to streamline sample collection and transport between islands, and to improve plant disease diagnostic services at UOG for all islands of the Western Pacific region</t>
  </si>
  <si>
    <t xml:space="preserve">Educational Talent Search </t>
  </si>
  <si>
    <t>Student Support Services</t>
  </si>
  <si>
    <t>Upward Bound</t>
  </si>
  <si>
    <t>63-1J-503002-P-5</t>
  </si>
  <si>
    <t>63-1J-503003-P-5</t>
  </si>
  <si>
    <t>63-1J-503004-P-5</t>
  </si>
  <si>
    <t>P044A160616-17</t>
  </si>
  <si>
    <t>P042A151096-17</t>
  </si>
  <si>
    <t>P047A130686-17</t>
  </si>
  <si>
    <t>Nofertary Fofana</t>
  </si>
  <si>
    <t>ReShone L. Moore</t>
  </si>
  <si>
    <t>Andrea Wilson</t>
  </si>
  <si>
    <t>Identifies and assists individuals from disadvantaged backgrounds who have the potental to succeed in higher education</t>
  </si>
  <si>
    <t>Provides opportunities for academic development, assists students with basic college requirements and motivates students toward the successful completion of their post-secondary education</t>
  </si>
  <si>
    <t>Provides fundamental support to participants in their preparation for college entrance</t>
  </si>
  <si>
    <t>Smith Lever</t>
  </si>
  <si>
    <t>McEntire Stennis</t>
  </si>
  <si>
    <t>AES-McEntire Stennis FY16</t>
  </si>
  <si>
    <t>AES-McEntire Stennis FY17</t>
  </si>
  <si>
    <t>61-2F-273001-10-R</t>
  </si>
  <si>
    <t>2016-32100-06057</t>
  </si>
  <si>
    <t>NI17MSCFRXXXG062</t>
  </si>
  <si>
    <t>61-1F-263001-11-R-5</t>
  </si>
  <si>
    <t>NI17HMFPXXXXG045</t>
  </si>
  <si>
    <t>AES-Multi-State Local Match</t>
  </si>
  <si>
    <t>Local Match</t>
  </si>
  <si>
    <t>15-41100-05301</t>
  </si>
  <si>
    <t>16-41100-05301</t>
  </si>
  <si>
    <t>61-1F/2G-213/223/233P</t>
  </si>
  <si>
    <t>61-2F/1G-213/223/233P</t>
  </si>
  <si>
    <t>CNAS match formula grant</t>
  </si>
  <si>
    <t>Dr. Racheal Leon Guerrero</t>
  </si>
  <si>
    <t>Jim Hollyer</t>
  </si>
  <si>
    <t>Dr. Tom Marler</t>
  </si>
  <si>
    <t>61-1A/2A-263001-11-R-5</t>
  </si>
  <si>
    <t>EFNEP</t>
  </si>
  <si>
    <t>30-1W-318009-P</t>
  </si>
  <si>
    <t>Guam Project LAUNCH</t>
  </si>
  <si>
    <t>DHHS/DPHSS (PT)</t>
  </si>
  <si>
    <t>NOAA/RCUH (PT)</t>
  </si>
  <si>
    <t>PACIOOS</t>
  </si>
  <si>
    <t>NA16NOS0120024
Z10129876</t>
  </si>
  <si>
    <t>5/31/17</t>
  </si>
  <si>
    <t>Manage the maintenance and deployment of a water quality sensor in Pago Bay, Guam, hire students to assist with analysis of data for publications and public presentation.</t>
  </si>
  <si>
    <t>1002627 (SA)</t>
  </si>
  <si>
    <t>USDA/UW (PT)</t>
  </si>
  <si>
    <t>2014 Implementation of SARE Professional Development Program Plan for Guam</t>
  </si>
  <si>
    <t>3/31/17</t>
  </si>
  <si>
    <t>State Grants for Assistive Technology Manditory (SGAT)</t>
  </si>
  <si>
    <t>1601GUSGAT</t>
  </si>
  <si>
    <t>G14AC00103</t>
  </si>
  <si>
    <t>Potental impacts of adaptive response to climate change for DoD installations in Guam (SERDP Project)</t>
  </si>
  <si>
    <t>Collaborating with University of Texas at Austin to characterize the chemestry of Guam's groundwater to better understand groundwater dynamics</t>
  </si>
  <si>
    <t>DOJ/Office on Violence
Against Women(PT)</t>
  </si>
  <si>
    <t>2014-WA-AX-0005</t>
  </si>
  <si>
    <t>Coral reef assessment at the Guam National Wildlife Refuge Retidian Unit</t>
  </si>
  <si>
    <t>F17AP00118</t>
  </si>
  <si>
    <t>1/1/2017</t>
  </si>
  <si>
    <t>Increasing the Kinguam through the maintenance of 
Guam kingfisher cages and to catch lizartds to feed the 
Kingfisher birds</t>
  </si>
  <si>
    <t>GDL/Market Research
&amp; Development (PT)</t>
  </si>
  <si>
    <t>Independent Economic Impact Statement on the 
Minimum Wage Increae, PL 32-178</t>
  </si>
  <si>
    <t>Study the impact of an increase in minimum wage on 
Guam's economy</t>
  </si>
  <si>
    <t>Ford Motor
Company</t>
  </si>
  <si>
    <t>GG 2016 &amp; 2016
Bond/GWA(PT)</t>
  </si>
  <si>
    <t>2013 Bond PW 05-03/
2016 Bond PW 05-10</t>
  </si>
  <si>
    <r>
      <t xml:space="preserve">Building </t>
    </r>
    <r>
      <rPr>
        <b/>
        <sz val="12"/>
        <color theme="1"/>
        <rFont val="Times New Roman"/>
      </rPr>
      <t>Community Resilience</t>
    </r>
    <r>
      <rPr>
        <sz val="12"/>
        <color theme="1"/>
        <rFont val="Times New Roman"/>
      </rPr>
      <t xml:space="preserve"> through (CIS)</t>
    </r>
  </si>
  <si>
    <t>DOI/USGS</t>
  </si>
  <si>
    <t xml:space="preserve">DOI/USGS </t>
  </si>
  <si>
    <t>Santa Rita Spring: Hydrogeologic Evaluation to Determine Engineering Design Options for Rehabilitation</t>
  </si>
  <si>
    <t>Guam Water Kids: Protecting Guam's Fresh Water/Prutehi I Hanom Freskon Guahan</t>
  </si>
  <si>
    <t>GDOE (PT)</t>
  </si>
  <si>
    <t>Universal Newborn Hearing Screening &amp; Intevention (RIKOHI/FitMe)</t>
  </si>
  <si>
    <t>Positive Behavioral Intervention &amp; Supports (PBIS)</t>
  </si>
  <si>
    <t>Provides infromation of assistive technology (AT) to individuals with developmental disabilities and their families.</t>
  </si>
  <si>
    <t>Provides loans for the purcahse of equipment of Telework to individuals with disabilities, who are residents of Guam</t>
  </si>
  <si>
    <t>DOE/GDOE (PT)</t>
  </si>
  <si>
    <t>HHS/DPHSS (PT)</t>
  </si>
  <si>
    <t>2/1/17</t>
  </si>
  <si>
    <t>20160537-00 (PO)</t>
  </si>
  <si>
    <t>84.027A</t>
  </si>
  <si>
    <t>To train students to conduct sustainability practices on the farm</t>
  </si>
  <si>
    <t>To give students opportunity for experential learning in agriculture for higher education</t>
  </si>
  <si>
    <t>Alicja Wiecko</t>
  </si>
  <si>
    <t>To provide professional development and technical support for SpEd Part B</t>
  </si>
  <si>
    <t>PCS 2016-021</t>
  </si>
  <si>
    <t>To provide technical assistance and consultative services to the Special Education Program of the Ministry of Education on capacity building to improve operational activities and services to children and youth with disabilities</t>
  </si>
  <si>
    <t>PO 20170003-00</t>
  </si>
  <si>
    <t>64-2F-453422-N</t>
  </si>
  <si>
    <t>PO20170005-00</t>
  </si>
  <si>
    <t>84.403A</t>
  </si>
  <si>
    <t>NUR3DD000093-01-00</t>
  </si>
  <si>
    <t>Construct and implement a composting facility to make use of the waste sludge, rather than sending it to the landfill. This objective will be met by construction of composting bins made of local materials, teaching the proper operating methods, and establishing the protocol for monitoring the quality of the compost produced at the facility.</t>
  </si>
  <si>
    <t>G16AP00048-0002
2017GU314B</t>
  </si>
  <si>
    <t>Expansion of N-baseline data in the Northern Guam Lens Aquifer</t>
  </si>
  <si>
    <t>G16AP00048-0002
2017GU319B</t>
  </si>
  <si>
    <t>G16AP00048-0002
2017GU316B</t>
  </si>
  <si>
    <t>To evaluate the mercury sequestering capacity of the embayment sediments and extend the fish monitoring program for the emperor fish in the area</t>
  </si>
  <si>
    <t>Exploring the natural limits of the Northern Guam Lense Aquifer: Phase 4-model implementation, determining ultimate yield in the basal and parabasal zones</t>
  </si>
  <si>
    <t xml:space="preserve">Objective of the study will be to determine the basis of  design for the Rehabilitation of Santa Rita Springs as an additional surface water source </t>
  </si>
  <si>
    <t>64-1F-163401-P</t>
  </si>
  <si>
    <t>GBAWC17-0076</t>
  </si>
  <si>
    <t>GBHWC (PT)</t>
  </si>
  <si>
    <t>Guam Affordable Care Act Maternal, Infant, &amp; Early Childhood Home Visiting Program (Project Bisita I Familia)</t>
  </si>
  <si>
    <t>Project Management</t>
  </si>
  <si>
    <t>To assemble Advisory Councils Guam, FSM and CNMI and provide regular venues by which WERI evaluates and revises its goals and priorities for all of its programs, including the USGS 104B program</t>
  </si>
  <si>
    <t>Information Transfer Program</t>
  </si>
  <si>
    <t>To provide information on water related issues to diverse groups ranging from research scientists, water resources related agency personnel, science teachers, students and concerned citizens of Guam, FSM and CNMI through reports WERI's website and travel to professional forums.</t>
  </si>
  <si>
    <t>G16AP00048-0002
2017GU309B</t>
  </si>
  <si>
    <t>To conduct research in response to the critical needs expressed at the Advisory Council Meetings on spatial and temporal trends in levels of contaminants in Guam's groundwater, as well as the need for continuous baseline studies on levels of nitrogenous compounds, etc. with respect to time and location. This project will address the need for evaluation of pilot studies of inovative waste water treatment units as alternatives to conventional septic tanks for indvidual homes</t>
  </si>
  <si>
    <t>Dr. Nathan Habana
Dr. John Jenson</t>
  </si>
  <si>
    <t>Composting waste sludge in Yap, FSM</t>
  </si>
  <si>
    <t>PFOS Trend Monitoring in a Guam Drinking Water Production Well</t>
  </si>
  <si>
    <t>G16AP00048-0002
2017GU313B</t>
  </si>
  <si>
    <t>To examine PFOS levels in well A-23 (in Guam) on a monthly basis, over a one year period, in order to get a better handle on projected attenuation rates. Rainfall data from within the cathment area will be collected over the same timeframe</t>
  </si>
  <si>
    <t xml:space="preserve">63-1K-433032-R
</t>
  </si>
  <si>
    <t>G16AP00048-0002
2017GU310B</t>
  </si>
  <si>
    <t>To assemble and prepare the data sets; identify climatic phenomena and geological features that are most likely to exert sigificant control on rainfall amont and intensity, infiltration rates, aquifer storage, groundwater flow, and groundwater salinity on northern Guam; and apply statistical, geospatial,and other analytical tools to identify, characterize and interpret past and present spatial patterns in rainfall, groundwater levels, pecific conductivity, ch</t>
  </si>
  <si>
    <t>Determination of Rainfall Erosivity Factors to Selected Islands in CNMI</t>
  </si>
  <si>
    <t>To develop Universal Soil Loss Equation (USLE) average annual rainfall factor (Rfactor) values for the islands of the CNMI</t>
  </si>
  <si>
    <t>Professional Workshop Series on Guam Drinking Water Production Well</t>
  </si>
  <si>
    <t>G16AP00048-0002
2017GU318B</t>
  </si>
  <si>
    <t xml:space="preserve">G16AP00048-0002
2017GU312B
</t>
  </si>
  <si>
    <t>To develop and deliver a series of short-course workshops to local water resource professionals and educators to include an accurate and up-to-date understanding of the essential characteristics of the island's aquifer and the factors that must be considered to frame and implement sustainable managment practices</t>
  </si>
  <si>
    <t>Digital Atlas Yap - A Geospatial Map and Data Server for Resource Management</t>
  </si>
  <si>
    <t>G16AP00048-0002
2017GU315B</t>
  </si>
  <si>
    <t>To create a robust, comprehensive and versatile geospatial data server to support all geospatial aspects of planning, disaster risk reduction and emergency response, resource management, sustainable development, research and modeling, conservation and education on Yap</t>
  </si>
  <si>
    <t>G16AP00048-0002
2017GU-ADMIN</t>
  </si>
  <si>
    <t>Beneficial use of Piggery Waste  with a Focus on Energy Production</t>
  </si>
  <si>
    <t>This project addresses the critical needs expressed at the Advisory Council Meeting to conduct research on the impact of pig pens on public health and to investigate the development of innovative pig waste disposal systems that emphasize 'value added' benefits (e.g., methane gas collection and use). This project will potentially address the need to refine educational materials on relevant aspects of environmental stewardship, including innovative ideas such as the implementation of portable pig pens</t>
  </si>
  <si>
    <t>G16AP00048
2016GU303B</t>
  </si>
  <si>
    <t>Real-Time investigation of the impacts of the 2015-16 El Niño on water resources in the FSM</t>
  </si>
  <si>
    <t>G16AP00048
2016GU304B</t>
  </si>
  <si>
    <t>To provide FSM water resources managers, regulators with (1) a comprehensive meteorological and gydrological assessment of each of the FSM states of the adverse impacts of the 2015-16 strong El Niño event, (2) detailed metrics and inventory of impacts to be expected during the course of a strong El Niño, (3) feedback on the efficancy of actions taken by local water resource meneters in advance of the anticipated drought of 2016, (4) bounds and hard numbers describing rainfall distribution and impacts to be used as senarios for modeling studies of island watersheds, groundwater and other sources of portable water, and (5) a packaged seminar/outreach module dedicated to each of the FSM states regarding the effects to water recourse of the damaging weather events associated with the 2015-16 El Niño event</t>
  </si>
  <si>
    <t>G16AP00048
2016GU300B</t>
  </si>
  <si>
    <t>To study the impact fo the anticipated El Niño drought on Saipan, with a focus on the impacts of the municipal water system thorught the year. Physical properties of the wells, such as the well head and water quality measurements will be monitored. This project will aslo document impacts to the extraction and distribution of components of the municipal watersystem through the anticipated dry year</t>
  </si>
  <si>
    <t>G16AP00048
2016GU301B</t>
  </si>
  <si>
    <t>Building the Resilience of Communities and their Ecosystems to the Impacts of Climaate Change thorugh an Integrated Natural Resource Management, Education and Outreach campaign in Pohnpei, FSM (Imp Clim Chg Pho)</t>
  </si>
  <si>
    <t>Support for "Guam Water Kids: Protecting Guam's FreshWater" educational program by enhancing website, conducting workshop for teachers and youth leaders, and developing community outreach materials</t>
  </si>
  <si>
    <t>Annual trend reporting, and maintenance and development of the FHS/WERI water resource database</t>
  </si>
  <si>
    <t>G16AP00048-0002
2017GU311B</t>
  </si>
  <si>
    <t xml:space="preserve">To continue meeting standard basic research and educational needs, as identified by WERI's Guam Advisory Council meetings and Groundwater Research Development Group, to provide basic and essential support for all statistical, geospatial, and modeling studies of Guam's water resources. </t>
  </si>
  <si>
    <t xml:space="preserve">Real-time investigation of the impacts of the 2015-16 El Nio on water resources in the CNMI </t>
  </si>
  <si>
    <t xml:space="preserve">Impact of Stormwater from Constructed Wetland in the American Memorial Park, Saipan, CNMI, on Receiving Waters and Fisheries Resources </t>
  </si>
  <si>
    <t>S403A150005</t>
  </si>
  <si>
    <t>Professional consultative services to provide technical assistance/support for the development and implementation of the State System Improvement Plan</t>
  </si>
  <si>
    <t>(1) to support the implementation of the PBIS framework at six GDOE high schools and special program sites, (2) to build capacity of GDOE to sustain the implementation of the PICS Framework in all schools, (3) to increase the knowledge skills and dispositions of the GDOE PBIS external coaches, (4) to support the initial implementation of the PBIS Framework in up to five participating PNP schools</t>
  </si>
  <si>
    <t>65-2W-454006-P</t>
  </si>
  <si>
    <t>DHHS/HRSA</t>
  </si>
  <si>
    <t>2H61MC24883-06-00</t>
  </si>
  <si>
    <t>To provide interdisciplinary disability studies (IDS) curriculum leading towards CEDDERS Disabilities Studies Certificate for university students, GovGuam employees and the community; and incorporate IDS lectures/practicum/demonstrations into existing University coursework</t>
  </si>
  <si>
    <t>1701GUSGAT 2017-1</t>
  </si>
  <si>
    <t>Facilitate, implement the MA in Speech-Language Pathology for up to twenty-one (21) participants from Guam, CNMI and America Samoa. The degree will be offered online and on-site by SJSU-CDS faculty in collaboration with UOG-CEDDERS</t>
  </si>
  <si>
    <t>63-34-4560001-P</t>
  </si>
  <si>
    <t>USDOE/GDOE</t>
  </si>
  <si>
    <t>To provide technical assistance and consulting services to FSM Department of Education</t>
  </si>
  <si>
    <t>Technical Assistance and Consultative Services to the Special Education Program of the Ministry of Education on capacity building to improve Program’s Operational activities and services to Children and Youth with Disabilities</t>
  </si>
  <si>
    <t>I Pinangon Campus Suicide Prevention Program</t>
  </si>
  <si>
    <t>Consolidate Grant - State Systemic Improvement Project (CG-SSIP)</t>
  </si>
  <si>
    <t>To raise community awareness of environmental and social vulnerabilities to successfully implement a disaster risk management and climate change adaption process that draws and builds on the knowledge and capacity of the local community</t>
  </si>
  <si>
    <t>Technical Assistance for Constructing and Testing New Deep-Monitor Wells and Rehabilitating Existing Monitor Wells in the Northern Guam Lens Aquafer</t>
  </si>
  <si>
    <t>OCON676-16-03</t>
  </si>
  <si>
    <t>USGS (MOU)</t>
  </si>
  <si>
    <t>USGS and WERI will provide GWA and its contractors with technical assistance for constructing and testing new deep-monitor wells, rehabilitating existing monitor wells and for defining sustainment requirements for the OEA-funded NGLA Monitoring system Expansion Project and the associated expansion of the Guam Comprehensive Water Moitoring Program</t>
  </si>
  <si>
    <t>12/31/20</t>
  </si>
  <si>
    <t>30-1F-315035</t>
  </si>
  <si>
    <t>Dr. John Jenson
Dr. Nathan Habana</t>
  </si>
  <si>
    <t>To create a campus free from sexual assault, domestic 
violence, dating violence, and stalking</t>
  </si>
  <si>
    <t>To produce a Master of Science (M.Sc) thesis, as well as at least one drat publication for a peer-review journal for the scientific community, and a presentation at an internation symposium, public lectures and technical support which will be made to the general public</t>
  </si>
  <si>
    <t>Increasing the Kinguam through the maintenance of Guam kingfisher cages and to catch lizartds to feed the Kingfisher birds</t>
  </si>
  <si>
    <t>To examine the possible establishment of aphidiid parasitoids released on Guam and Saipan in 1998 against pestiferous crop  aphids</t>
  </si>
  <si>
    <t>Collaborating with Guam DOAg to educate the public, students, and indstry how to produce disease-free banana plants via propagation</t>
  </si>
  <si>
    <t>To conduct surveillance of invasive ants on Guam and the CNMI islands of Saipan, Tinian and Rota with emphasis on the little fire ant, Wasmannia auropunctata in areas most likely to harbor invasive ants</t>
  </si>
  <si>
    <t>Develop curriculum materials, conducts training in the trainer workshop and maintains field demonstrations for training use. The program facilitates multi-agency project planning to support agricultural and food proffessionals in their efforts to address the identified local and regional needs</t>
  </si>
  <si>
    <t>To support the propagation of Serianthes nelsonii (micropropagation, plant nursery, out planting, plant care)</t>
  </si>
  <si>
    <t>To characterize benthic structure and coral assemblages within the Refuge's boundaries. To provide an inventory of all coral species found in the fore reef and reef flats to include presence/absence of ESA listed corals, determine the presence/absence of coral disease, coral bleaching or predation upon corals</t>
  </si>
  <si>
    <t>Produce a plan to map the current geographic extent, describe community structure and cover of existing mangrove, seagrass and coral communities, and assess the extent of europhication via sewage-derived nitrogen and impacts from bleaching, disease and sedimentation</t>
  </si>
  <si>
    <t>To support the impementation of an advanced campus network with a 10 gigabit per second network connection between UOG and internet2.</t>
  </si>
  <si>
    <t>Provide logistical support and conduct archeological training in Pohnpei</t>
  </si>
  <si>
    <t>Provide funds to help create a sustainable CIS by hiring an associate director and other staff to apply for more grant funding</t>
  </si>
  <si>
    <t>To leverage Guam's unique marine biodiversity to enhance research and education capacity while improving understanding of how coral reefs respond to environmental stress and climate change</t>
  </si>
  <si>
    <t>To build core strength needed to develop competative research and technology development methods and actividies for the solution of scientific and technical problems of importance to NASA and Guam</t>
  </si>
  <si>
    <t>To update the National Hydrography Dataset and the Watershed Boundary Dataset information covering the island of Saipan</t>
  </si>
  <si>
    <t>To conduct sea turtle protection and educational outreach on Guam in collaboration with AAFB</t>
  </si>
  <si>
    <t>A cohort for studying the burden of Cardiometabolic diseases in Guam and Pohnpei</t>
  </si>
  <si>
    <t>To study the impact of the anticipated El Niño drought on Saipan, with a focus on the impacts of the municipal water system thorught the year. Physical properties of the wells, such as the well head and water quality measurements will be monitored. This project will aslo document impacts to the extraction and distribution of components of the municipal watersystem through the anticipated dry year</t>
  </si>
  <si>
    <t>To continue meeting standard basic research and educational needs, as identified by WERI's Guam Advisory Council meetings and Groundwater Research Development Group, to provide basic and essential support for all statistical, geospatial, and modeling studies of Guam's water resources</t>
  </si>
  <si>
    <t>To assemble and prepare the data sets; identify climatic phenomena and geological features that are most likely to exert sigificant control on rainfall amont and intensity, infiltration rates, aquifer storage, groundwater flow, and groundwater salinity on northern Guam; and apply statistical, geospatial,and other analytical tools to identify, characterize and interpret past and present spatial patterns in rainfall, groundwater levels, pecific conductivity</t>
  </si>
  <si>
    <t>To support "Guam Water Kids: Protecting Guam's FreshWater" educational program by enhancing website, conducting workshop for teachers and youth leaders, and developing community outreach materials</t>
  </si>
  <si>
    <t>To develop and deliver a series of short-course workshops to local water resource professionals and educators to include an accurate and up-to-date understanding of the essential characteristics of the island's aquifer and the factors that must be considered to frame and implement sustainable management practices</t>
  </si>
  <si>
    <t>To conduct research in response to the critical needs expressed at the Advisory Council Meetings on spatial and temporal trends in levels of contaminants in Guam's groundwater, as well as the need for continuous baseline studies on levels of nitrogenous compounds, etc. with respect to time and location. This project will address the need for evaluation of pilot studies of innovative waste water treatment units as alternatives to conventional septic tanks for indvidual homes</t>
  </si>
  <si>
    <t>To examine PFOS levels in well A-23 (in Guam) on a monthly basis, over a one year period, in order to get a better handle on projected attenuation rates. Rainfall data from within the catchment area will be collected over the same timeframe</t>
  </si>
  <si>
    <t xml:space="preserve">To determine the basis of  design for the Rehabilitation of Santa Rita Springs as an additional surface water source </t>
  </si>
  <si>
    <t>Dr. Iain Twaddle</t>
  </si>
  <si>
    <t>CEDDERS</t>
  </si>
  <si>
    <t>To provide comprehensive school, community and campus-based suicide prevention and erly intervention services targeting youth primarily between the ages of 10 and 24, including: (1) gatekeeper training for University students, (2) outreach to at-risk populations on campus, (3) educational seminars on suicide prevention and (4) depression and alcohol screening camps</t>
  </si>
  <si>
    <t>C17-0600-430</t>
  </si>
  <si>
    <t>H027A140005-15A</t>
  </si>
  <si>
    <t>Act Early Ambassador Award</t>
  </si>
  <si>
    <t>63-2H-453018-P</t>
  </si>
  <si>
    <t>5/1/16</t>
  </si>
  <si>
    <t>4/30/18</t>
  </si>
  <si>
    <t>To serve as an Act Early Amabassador.  (UOG is just a Fiscal Agent)</t>
  </si>
  <si>
    <t>Documentation and Use of Follow-up Diagnostic and Intervention Services Data through the maintenance and /enhancement of the Early Hearing Detection and Intervention Information System.</t>
  </si>
  <si>
    <t>Provide technical assistance and supports in the development, implementation, and monitoring of the home visiting pilot program consistent with Guam's Early Childhood Home Visiting updated plan to support the training and technical assistance, data system, &amp; Continuous Quality Improvement.</t>
  </si>
  <si>
    <t>30-1H/2H-315003-P</t>
  </si>
  <si>
    <t>5H79SM061559</t>
  </si>
  <si>
    <t>To promote the wellness of young children from birth to eight years by addressing the physical, social, emotional, cognitive and behavioral aspects of their development.</t>
  </si>
  <si>
    <t>63-1H-453003/23-P&amp; 30-1H/2H-311012-P</t>
  </si>
  <si>
    <t>To develop statewide comprehensive and coordinated programs and systems of care targeted towards ensuring that newborns and infants are receiving appropriate and timely services including screening, evaluation, diagnosis, and early intervention.</t>
  </si>
  <si>
    <t>64-1F/2F-453425-N</t>
  </si>
  <si>
    <t>21-1231-5486-CEDDERS</t>
  </si>
  <si>
    <t>84.325K</t>
  </si>
  <si>
    <t>9/1/15</t>
  </si>
  <si>
    <t>MOA</t>
  </si>
  <si>
    <t>Provides loans to qualified individuals with disabilities, who are residents of Guam for the purcahse of assistive technology equipment</t>
  </si>
  <si>
    <t>Provides professional Development for State Performance Plan and Technical Support for Special Education Part C-Guam Early Intervention Systems (GEIS)</t>
  </si>
  <si>
    <t>1/31/18</t>
  </si>
  <si>
    <t>Supports state efforts to improve the provision of assistive technology to individuals with disabilities and their family</t>
  </si>
  <si>
    <t>Learn the Sign Act Early (LTSAE)</t>
  </si>
  <si>
    <t>64-1F/2F-453427-P</t>
  </si>
  <si>
    <t>To increase parent-engaged developmental monitoring by promoting the adoption and integration of LTSAE materials and training resources into programs statewide systems that serve young children and their families.</t>
  </si>
  <si>
    <t>CNMI PSS IDEA Part B&amp;C 2017</t>
  </si>
  <si>
    <t>66-2F-455003-N</t>
  </si>
  <si>
    <t>CONTRACT#135003-OC</t>
  </si>
  <si>
    <t>Provide  on-site technical assstance and support to the PSS Specials Education and Early Intervention programs for the development, implementation and evaluation of prioritized improvement activities identified in the CNMI PSS State Performance Plan  and State Systemic Improvement Plan (SSIP).</t>
  </si>
  <si>
    <t>TOTAL GRANT FUNDING:</t>
  </si>
  <si>
    <t>30-1F-315035-R</t>
  </si>
  <si>
    <t>NIH/UH (PT)</t>
  </si>
  <si>
    <t>GEPA (PT)</t>
  </si>
  <si>
    <t>USGS/UH (PT)</t>
  </si>
  <si>
    <t>NOAA/BSP (PT)</t>
  </si>
  <si>
    <t>GovGuam (PT)</t>
  </si>
  <si>
    <t>Guam Cancer Trust Fund</t>
  </si>
  <si>
    <t>DHHS/UH (PT)</t>
  </si>
  <si>
    <t>CONTRACT</t>
  </si>
  <si>
    <t>NSF INCLUDES DDLP: Growing STEM engagement and participation in Native Pacific Islander communities</t>
  </si>
  <si>
    <t>10/1/17</t>
  </si>
  <si>
    <t>9/30/19</t>
  </si>
  <si>
    <t>Dr. John A. Peterson
Dr. Austin Shelton
Dr. Cheryl Sangueza
Else Demeulenaere</t>
  </si>
  <si>
    <t>Addresses the grand challenge of increasing Native Pacific Islander representation in the nation's STEM enterprise, particularly in the environmental sciences. The project also addresses culturally-relevant and place-based research as the framework to attract, engage and refrain Native Pacific Islander students in STEM disciplines</t>
  </si>
  <si>
    <t>4/30/2018</t>
  </si>
  <si>
    <t>6/30/2020</t>
  </si>
  <si>
    <t>7/1/2017</t>
  </si>
  <si>
    <t>3/31/2020</t>
  </si>
  <si>
    <t>9/1/2012</t>
  </si>
  <si>
    <t>63-1H-453003/23-P &amp; 30-1H/2H-311012-P</t>
  </si>
  <si>
    <t>SBDC</t>
  </si>
  <si>
    <t>Coral Reef Assessment at the Guam National Wildlife Refuge Retidian Unit</t>
  </si>
  <si>
    <t>Improving Ecosystem-Based Fisheries Management in the Mariana Islands</t>
  </si>
  <si>
    <t>DOAg (PT)</t>
  </si>
  <si>
    <t>NOAA-NMFS/Saltonstal-Kennedy Grant (PT)</t>
  </si>
  <si>
    <t>DOI/NPS (PT)</t>
  </si>
  <si>
    <t>DPHSS (PT)</t>
  </si>
  <si>
    <t>DOI/USFWL</t>
  </si>
  <si>
    <r>
      <t>Phylogenetic Study of Serianthes</t>
    </r>
    <r>
      <rPr>
        <sz val="12"/>
        <color theme="1"/>
        <rFont val="Times New Roman"/>
      </rPr>
      <t xml:space="preserve"> (CIS)</t>
    </r>
  </si>
  <si>
    <t>Acronyms</t>
  </si>
  <si>
    <t>ACL</t>
  </si>
  <si>
    <t>Administration of Community Living</t>
  </si>
  <si>
    <t>AMCHP</t>
  </si>
  <si>
    <t>Association of Maternal &amp; Child Healt Programs</t>
  </si>
  <si>
    <t>AMS-USDA</t>
  </si>
  <si>
    <t>Agriculture Marketing Service - United States Department of Agriculture</t>
  </si>
  <si>
    <t>CDC</t>
  </si>
  <si>
    <t>Center for Disease Control and Prevention</t>
  </si>
  <si>
    <t>CESU</t>
  </si>
  <si>
    <t>Cooperative Ecosystem Study Unit</t>
  </si>
  <si>
    <t>CIS</t>
  </si>
  <si>
    <t>Center for Island Sustainability</t>
  </si>
  <si>
    <t>Department of Health and Human Services</t>
  </si>
  <si>
    <t>DOAg</t>
  </si>
  <si>
    <t>Department of Administration Guam</t>
  </si>
  <si>
    <t>Department of Defense</t>
  </si>
  <si>
    <t>DOE</t>
  </si>
  <si>
    <t>Department of Education</t>
  </si>
  <si>
    <t>Department of Interior</t>
  </si>
  <si>
    <t>DOJ</t>
  </si>
  <si>
    <t>Department of Justice</t>
  </si>
  <si>
    <t>Department of the Navy</t>
  </si>
  <si>
    <t>DPHSS</t>
  </si>
  <si>
    <t>Department of Public Health and Social Services</t>
  </si>
  <si>
    <t>Expanded Food and Nutrition Education Program</t>
  </si>
  <si>
    <t>EHDI</t>
  </si>
  <si>
    <t xml:space="preserve">Early Hearing Detection &amp; Intervention </t>
  </si>
  <si>
    <t>Federated States of Micronesia National Department of Education</t>
  </si>
  <si>
    <t>GBHWC</t>
  </si>
  <si>
    <t>Guam Behavioral Health and Wellness Center</t>
  </si>
  <si>
    <t>GDL</t>
  </si>
  <si>
    <t>Guam Department of Education</t>
  </si>
  <si>
    <t>GDOE</t>
  </si>
  <si>
    <t>HERSA</t>
  </si>
  <si>
    <t>Health Resources and Services Administration</t>
  </si>
  <si>
    <t>HHS</t>
  </si>
  <si>
    <t>U.S Department of Health and Human Services</t>
  </si>
  <si>
    <t>MCT</t>
  </si>
  <si>
    <t>Micronesian Conservation Trust</t>
  </si>
  <si>
    <t>National Aeronautics and Space Administration</t>
  </si>
  <si>
    <t>NCI</t>
  </si>
  <si>
    <t>National Cancer Institute</t>
  </si>
  <si>
    <t>National Institutes of Health</t>
  </si>
  <si>
    <t>National Oceanic and Atmospheric Administration</t>
  </si>
  <si>
    <t>NPS</t>
  </si>
  <si>
    <t>National Park Services</t>
  </si>
  <si>
    <t>National Science Foundation</t>
  </si>
  <si>
    <t>Pacific Islands Micro Credit Institude</t>
  </si>
  <si>
    <t>PT</t>
  </si>
  <si>
    <t>Pass-Through</t>
  </si>
  <si>
    <t>RCUH</t>
  </si>
  <si>
    <t>Research Corporation University of Hawaii</t>
  </si>
  <si>
    <t>Small Business Administration</t>
  </si>
  <si>
    <t>UH</t>
  </si>
  <si>
    <t>University of Hawaii</t>
  </si>
  <si>
    <t>US DOE</t>
  </si>
  <si>
    <t>United States Department of Education</t>
  </si>
  <si>
    <t>United States Department of Agriculture</t>
  </si>
  <si>
    <t>United States Department Department of Agriculture Forest Service</t>
  </si>
  <si>
    <t>USDA/UW</t>
  </si>
  <si>
    <t>United States Department of Agriculture University of Washington</t>
  </si>
  <si>
    <t>United States Department of Agriculture Animal and Plant Health Inspection Service</t>
  </si>
  <si>
    <t>United States Department of Agriculture Animal and Plant Health Inspection Service 
Plant Protection and Quarantine</t>
  </si>
  <si>
    <t>USDA-NIFA</t>
  </si>
  <si>
    <t>United States Department of Agriculture National Institute of Food and Agriculture</t>
  </si>
  <si>
    <t>USDA-RCUH</t>
  </si>
  <si>
    <t>United States Department of Agriculture Research Corportation University of Hawaii</t>
  </si>
  <si>
    <t>USDA-USU</t>
  </si>
  <si>
    <t>United States Department of Agriculture Utah State University</t>
  </si>
  <si>
    <t>United States Fish and Wildlife Service</t>
  </si>
  <si>
    <t>United States Geological Survey</t>
  </si>
  <si>
    <t>UW</t>
  </si>
  <si>
    <t>University of Wyoming</t>
  </si>
  <si>
    <t>START DATE</t>
  </si>
  <si>
    <t>END DATE</t>
  </si>
  <si>
    <t>PRINCIPAL INVESTIGATOR</t>
  </si>
  <si>
    <t>PROJECT DESCRIPTION</t>
  </si>
  <si>
    <t>TOTAL GRANT FUNDING</t>
  </si>
  <si>
    <t xml:space="preserve">TOTAL GRANT FUNDING: </t>
  </si>
  <si>
    <t>Building Community Resilience through (CIS)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</si>
</sst>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_(&quot;$&quot;* \(#,##0\);_(&quot;$&quot;* &quot;-&quot;_);_(@_)"/>
    <numFmt numFmtId="165" formatCode="_(&quot;$&quot;* #,##0.00_);_(&quot;$&quot;* \(#,##0.00\);_(&quot;$&quot;* &quot;-&quot;??_);_(@_)"/>
    <numFmt numFmtId="166" formatCode="[$-409]mmmm\ d\,\ yyyy;@"/>
    <numFmt numFmtId="167" formatCode="0.000"/>
  </numFmts>
  <fonts count="21" x14ac:knownFonts="1">
    <font>
      <sz val="11"/>
      <color theme="1"/>
      <name val="Calibri"/>
      <family val="2"/>
      <scheme val="minor"/>
    </font>
    <font>
      <sz val="8"/>
      <color theme="1"/>
      <name val="Calibri"/>
      <family val="2"/>
      <scheme val="minor"/>
    </font>
    <font>
      <u/>
      <sz val="11"/>
      <color theme="10"/>
      <name val="Calibri"/>
      <family val="2"/>
      <scheme val="minor"/>
    </font>
    <font>
      <sz val="11"/>
      <color theme="1"/>
      <name val="Calibri"/>
      <family val="2"/>
      <scheme val="minor"/>
    </font>
    <font>
      <b/>
      <sz val="7"/>
      <color theme="1"/>
      <name val="Calibri"/>
      <family val="2"/>
      <scheme val="minor"/>
    </font>
    <font>
      <sz val="7"/>
      <color theme="1"/>
      <name val="Calibri"/>
      <family val="2"/>
      <scheme val="minor"/>
    </font>
    <font>
      <sz val="7"/>
      <name val="Calibri"/>
      <family val="2"/>
      <scheme val="minor"/>
    </font>
    <font>
      <u/>
      <sz val="11"/>
      <color theme="11"/>
      <name val="Calibri"/>
      <family val="2"/>
      <scheme val="minor"/>
    </font>
    <font>
      <sz val="8"/>
      <name val="Calibri"/>
      <scheme val="minor"/>
    </font>
    <font>
      <sz val="9"/>
      <color indexed="81"/>
      <name val="Calibri"/>
      <family val="2"/>
    </font>
    <font>
      <b/>
      <sz val="9"/>
      <color indexed="81"/>
      <name val="Calibri"/>
      <family val="2"/>
    </font>
    <font>
      <b/>
      <sz val="12"/>
      <color theme="1"/>
      <name val="Times New Roman"/>
    </font>
    <font>
      <sz val="12"/>
      <color theme="1"/>
      <name val="Times New Roman"/>
    </font>
    <font>
      <b/>
      <sz val="12"/>
      <name val="Times New Roman"/>
    </font>
    <font>
      <sz val="12"/>
      <name val="Times New Roman"/>
    </font>
    <font>
      <b/>
      <sz val="12"/>
      <color rgb="FFFF0000"/>
      <name val="Times New Roman"/>
    </font>
    <font>
      <sz val="16"/>
      <color theme="1"/>
      <name val="Times New Roman"/>
    </font>
    <font>
      <sz val="22"/>
      <color theme="1"/>
      <name val="Calibri"/>
      <family val="2"/>
      <scheme val="minor"/>
    </font>
    <font>
      <b/>
      <sz val="16"/>
      <color theme="1"/>
      <name val="Times New Roman"/>
    </font>
    <font>
      <b/>
      <sz val="11"/>
      <color theme="1"/>
      <name val="Calibri"/>
      <family val="2"/>
      <scheme val="minor"/>
    </font>
    <font>
      <b/>
      <sz val="16"/>
      <color rgb="FF000000"/>
      <name val="Times New Roman"/>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ck">
        <color auto="1"/>
      </bottom>
      <diagonal/>
    </border>
    <border>
      <left style="thin">
        <color auto="1"/>
      </left>
      <right style="thin">
        <color auto="1"/>
      </right>
      <top style="thick">
        <color auto="1"/>
      </top>
      <bottom style="medium">
        <color auto="1"/>
      </bottom>
      <diagonal/>
    </border>
    <border>
      <left/>
      <right/>
      <top/>
      <bottom style="medium">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s>
  <cellStyleXfs count="315">
    <xf numFmtId="0" fontId="0" fillId="0" borderId="0"/>
    <xf numFmtId="0" fontId="2" fillId="0" borderId="0" applyNumberFormat="0" applyFill="0" applyBorder="0" applyAlignment="0" applyProtection="0"/>
    <xf numFmtId="165"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15">
    <xf numFmtId="0" fontId="0" fillId="0" borderId="0" xfId="0"/>
    <xf numFmtId="0" fontId="1" fillId="0" borderId="0" xfId="0" applyFont="1"/>
    <xf numFmtId="0" fontId="5" fillId="0" borderId="0" xfId="0" applyFont="1"/>
    <xf numFmtId="0" fontId="4" fillId="0" borderId="0" xfId="0" applyFont="1" applyAlignment="1">
      <alignment horizontal="center" vertical="center" wrapText="1"/>
    </xf>
    <xf numFmtId="0" fontId="5" fillId="0" borderId="0" xfId="0" applyFont="1" applyAlignment="1">
      <alignment horizontal="left" vertical="top" wrapText="1"/>
    </xf>
    <xf numFmtId="0" fontId="0" fillId="0" borderId="0" xfId="0" applyAlignment="1">
      <alignment wrapText="1"/>
    </xf>
    <xf numFmtId="0" fontId="11" fillId="3" borderId="2" xfId="0" applyFont="1" applyFill="1" applyBorder="1" applyAlignment="1">
      <alignment horizontal="center" vertical="center" textRotation="45" wrapText="1"/>
    </xf>
    <xf numFmtId="49" fontId="11" fillId="3" borderId="2" xfId="0" applyNumberFormat="1" applyFont="1" applyFill="1" applyBorder="1" applyAlignment="1">
      <alignment horizontal="center" vertical="center" textRotation="45" wrapText="1"/>
    </xf>
    <xf numFmtId="164" fontId="11" fillId="3" borderId="2" xfId="0" applyNumberFormat="1" applyFont="1" applyFill="1" applyBorder="1" applyAlignment="1">
      <alignment horizontal="center" vertical="center" textRotation="45" wrapText="1"/>
    </xf>
    <xf numFmtId="0" fontId="11" fillId="3" borderId="2" xfId="0" applyFont="1" applyFill="1" applyBorder="1" applyAlignment="1">
      <alignment horizontal="center" vertical="center" textRotation="45" wrapText="1" shrinkToFit="1"/>
    </xf>
    <xf numFmtId="166" fontId="12" fillId="0" borderId="0" xfId="0" applyNumberFormat="1" applyFont="1" applyAlignment="1">
      <alignment horizontal="left" vertical="top"/>
    </xf>
    <xf numFmtId="167" fontId="12" fillId="0" borderId="0" xfId="0" applyNumberFormat="1" applyFont="1" applyAlignment="1">
      <alignment horizontal="center"/>
    </xf>
    <xf numFmtId="49" fontId="12" fillId="0" borderId="0" xfId="0" applyNumberFormat="1" applyFont="1" applyAlignment="1">
      <alignment horizontal="right"/>
    </xf>
    <xf numFmtId="49" fontId="11" fillId="0" borderId="0" xfId="0" applyNumberFormat="1" applyFont="1" applyAlignment="1">
      <alignment horizontal="right"/>
    </xf>
    <xf numFmtId="164" fontId="11" fillId="0" borderId="0" xfId="0" applyNumberFormat="1" applyFont="1" applyAlignment="1">
      <alignment horizontal="center" vertical="center"/>
    </xf>
    <xf numFmtId="0" fontId="12" fillId="0" borderId="0" xfId="0" applyFont="1" applyAlignment="1">
      <alignment horizontal="left" vertical="top" wrapText="1"/>
    </xf>
    <xf numFmtId="0" fontId="12" fillId="2" borderId="0" xfId="0" applyFont="1" applyFill="1" applyAlignment="1">
      <alignment vertical="center"/>
    </xf>
    <xf numFmtId="0" fontId="12" fillId="0" borderId="0" xfId="0" applyFont="1" applyAlignment="1">
      <alignment horizontal="center" wrapText="1"/>
    </xf>
    <xf numFmtId="166" fontId="11" fillId="3" borderId="2" xfId="0" applyNumberFormat="1" applyFont="1" applyFill="1" applyBorder="1" applyAlignment="1">
      <alignment horizontal="center" vertical="center" textRotation="45" wrapText="1"/>
    </xf>
    <xf numFmtId="167" fontId="11" fillId="3" borderId="2" xfId="0" applyNumberFormat="1" applyFont="1" applyFill="1" applyBorder="1" applyAlignment="1">
      <alignment horizontal="center" vertical="center" textRotation="45" wrapText="1"/>
    </xf>
    <xf numFmtId="0" fontId="12" fillId="0" borderId="8" xfId="0" applyFont="1" applyBorder="1" applyAlignment="1">
      <alignment horizontal="left"/>
    </xf>
    <xf numFmtId="0" fontId="14" fillId="0" borderId="1" xfId="0" applyFont="1" applyFill="1" applyBorder="1" applyAlignment="1">
      <alignment horizontal="left" vertical="top"/>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xf>
    <xf numFmtId="165" fontId="14" fillId="0" borderId="1" xfId="2" applyFont="1" applyFill="1" applyBorder="1" applyAlignment="1">
      <alignment horizontal="left" vertical="top"/>
    </xf>
    <xf numFmtId="0" fontId="6" fillId="0" borderId="0" xfId="0" applyFont="1" applyFill="1" applyAlignment="1">
      <alignment horizontal="left" vertical="top"/>
    </xf>
    <xf numFmtId="0" fontId="12" fillId="0" borderId="0" xfId="0" applyFont="1"/>
    <xf numFmtId="165" fontId="12" fillId="0" borderId="0" xfId="2" applyFont="1" applyFill="1" applyAlignment="1">
      <alignment horizontal="left" vertical="top" wrapText="1"/>
    </xf>
    <xf numFmtId="0" fontId="12" fillId="0" borderId="0" xfId="0" applyFont="1" applyAlignment="1">
      <alignment horizontal="left"/>
    </xf>
    <xf numFmtId="0" fontId="0" fillId="0" borderId="3" xfId="0" applyBorder="1"/>
    <xf numFmtId="0" fontId="0" fillId="0" borderId="1" xfId="0" applyBorder="1"/>
    <xf numFmtId="0" fontId="0" fillId="0" borderId="1" xfId="0" applyFont="1" applyBorder="1"/>
    <xf numFmtId="0" fontId="0" fillId="0" borderId="1" xfId="0" applyBorder="1" applyAlignment="1">
      <alignment wrapText="1"/>
    </xf>
    <xf numFmtId="0" fontId="11" fillId="0" borderId="2" xfId="0" applyFont="1" applyFill="1" applyBorder="1" applyAlignment="1">
      <alignment horizontal="center" vertical="center" textRotation="45" wrapText="1"/>
    </xf>
    <xf numFmtId="166" fontId="11" fillId="0" borderId="2" xfId="0" applyNumberFormat="1" applyFont="1" applyFill="1" applyBorder="1" applyAlignment="1">
      <alignment horizontal="center" vertical="center" textRotation="45" wrapText="1"/>
    </xf>
    <xf numFmtId="167" fontId="11" fillId="0" borderId="2" xfId="0" applyNumberFormat="1" applyFont="1" applyFill="1" applyBorder="1" applyAlignment="1">
      <alignment horizontal="center" vertical="center" textRotation="45" wrapText="1"/>
    </xf>
    <xf numFmtId="49" fontId="11" fillId="0" borderId="2" xfId="0" applyNumberFormat="1" applyFont="1" applyFill="1" applyBorder="1" applyAlignment="1">
      <alignment horizontal="center" vertical="center" textRotation="45" wrapText="1"/>
    </xf>
    <xf numFmtId="164" fontId="11" fillId="0" borderId="2" xfId="0" applyNumberFormat="1" applyFont="1" applyFill="1" applyBorder="1" applyAlignment="1">
      <alignment horizontal="center" vertical="center" textRotation="45" wrapText="1"/>
    </xf>
    <xf numFmtId="0" fontId="11" fillId="0" borderId="2" xfId="0" applyFont="1" applyFill="1" applyBorder="1" applyAlignment="1">
      <alignment horizontal="center" vertical="center" textRotation="45" wrapText="1" shrinkToFit="1"/>
    </xf>
    <xf numFmtId="0" fontId="11" fillId="0" borderId="11" xfId="0" applyNumberFormat="1" applyFont="1" applyFill="1" applyBorder="1" applyAlignment="1">
      <alignment horizontal="center" vertical="center" textRotation="45"/>
    </xf>
    <xf numFmtId="165" fontId="11" fillId="0" borderId="0" xfId="2" applyFont="1" applyFill="1" applyAlignment="1">
      <alignment horizontal="center" vertical="center" wrapText="1"/>
    </xf>
    <xf numFmtId="0" fontId="12" fillId="0" borderId="1" xfId="0" applyFont="1" applyFill="1" applyBorder="1" applyAlignment="1">
      <alignment horizontal="left" vertical="top" wrapText="1"/>
    </xf>
    <xf numFmtId="166" fontId="12" fillId="0" borderId="1" xfId="0" applyNumberFormat="1" applyFont="1" applyFill="1" applyBorder="1" applyAlignment="1">
      <alignment horizontal="left" vertical="top" wrapText="1"/>
    </xf>
    <xf numFmtId="167" fontId="12" fillId="0" borderId="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164"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66" fontId="12" fillId="0" borderId="5" xfId="0" applyNumberFormat="1" applyFont="1" applyFill="1" applyBorder="1" applyAlignment="1">
      <alignment horizontal="left" vertical="top" wrapText="1"/>
    </xf>
    <xf numFmtId="167" fontId="12" fillId="0" borderId="5" xfId="0" applyNumberFormat="1"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164" fontId="11" fillId="0" borderId="5" xfId="0" applyNumberFormat="1" applyFont="1" applyFill="1" applyBorder="1" applyAlignment="1">
      <alignment horizontal="left" vertical="top" wrapText="1"/>
    </xf>
    <xf numFmtId="0" fontId="12" fillId="0" borderId="1" xfId="0" applyFont="1" applyFill="1" applyBorder="1" applyAlignment="1">
      <alignment vertical="top"/>
    </xf>
    <xf numFmtId="0" fontId="12" fillId="0" borderId="3" xfId="0" applyFont="1" applyFill="1" applyBorder="1" applyAlignment="1">
      <alignment vertical="top"/>
    </xf>
    <xf numFmtId="0" fontId="12" fillId="0" borderId="3" xfId="0" applyFont="1" applyFill="1" applyBorder="1" applyAlignment="1">
      <alignment vertical="top" wrapText="1"/>
    </xf>
    <xf numFmtId="166" fontId="12" fillId="0" borderId="3" xfId="0" applyNumberFormat="1" applyFont="1" applyFill="1" applyBorder="1" applyAlignment="1">
      <alignment vertical="top"/>
    </xf>
    <xf numFmtId="167" fontId="12" fillId="0" borderId="3" xfId="0" applyNumberFormat="1" applyFont="1" applyFill="1" applyBorder="1" applyAlignment="1">
      <alignment vertical="top"/>
    </xf>
    <xf numFmtId="49" fontId="12" fillId="0" borderId="3" xfId="0" applyNumberFormat="1" applyFont="1" applyFill="1" applyBorder="1" applyAlignment="1">
      <alignment vertical="top"/>
    </xf>
    <xf numFmtId="49" fontId="11" fillId="0" borderId="3" xfId="0" applyNumberFormat="1" applyFont="1" applyFill="1" applyBorder="1" applyAlignment="1">
      <alignment vertical="top"/>
    </xf>
    <xf numFmtId="164" fontId="11" fillId="0" borderId="3" xfId="0" applyNumberFormat="1" applyFont="1" applyFill="1" applyBorder="1" applyAlignment="1">
      <alignment vertical="top"/>
    </xf>
    <xf numFmtId="0" fontId="12" fillId="0" borderId="2" xfId="0" applyFont="1" applyFill="1" applyBorder="1" applyAlignment="1">
      <alignment vertical="top"/>
    </xf>
    <xf numFmtId="0" fontId="12" fillId="0" borderId="2" xfId="0" applyFont="1" applyFill="1" applyBorder="1" applyAlignment="1">
      <alignment vertical="top" wrapText="1"/>
    </xf>
    <xf numFmtId="166" fontId="12" fillId="0" borderId="2" xfId="0" applyNumberFormat="1" applyFont="1" applyFill="1" applyBorder="1" applyAlignment="1">
      <alignment vertical="top"/>
    </xf>
    <xf numFmtId="167" fontId="12" fillId="0" borderId="2" xfId="0" applyNumberFormat="1" applyFont="1" applyFill="1" applyBorder="1" applyAlignment="1">
      <alignment vertical="top"/>
    </xf>
    <xf numFmtId="49" fontId="12" fillId="0" borderId="2" xfId="0" applyNumberFormat="1" applyFont="1" applyFill="1" applyBorder="1" applyAlignment="1">
      <alignment vertical="top"/>
    </xf>
    <xf numFmtId="49" fontId="11" fillId="0" borderId="2" xfId="0" applyNumberFormat="1" applyFont="1" applyFill="1" applyBorder="1" applyAlignment="1">
      <alignment vertical="top"/>
    </xf>
    <xf numFmtId="164" fontId="11" fillId="0" borderId="2" xfId="0" applyNumberFormat="1" applyFont="1" applyFill="1" applyBorder="1" applyAlignment="1">
      <alignment vertical="top"/>
    </xf>
    <xf numFmtId="0" fontId="12" fillId="0" borderId="3" xfId="0" applyFont="1" applyFill="1" applyBorder="1" applyAlignment="1">
      <alignment horizontal="left" vertical="top" wrapText="1"/>
    </xf>
    <xf numFmtId="0" fontId="12" fillId="0" borderId="1" xfId="0" applyFont="1" applyFill="1" applyBorder="1" applyAlignment="1">
      <alignment vertical="top" wrapText="1"/>
    </xf>
    <xf numFmtId="167" fontId="12" fillId="0" borderId="1" xfId="0" applyNumberFormat="1" applyFont="1" applyFill="1" applyBorder="1" applyAlignment="1">
      <alignment vertical="top"/>
    </xf>
    <xf numFmtId="49" fontId="12" fillId="0" borderId="1" xfId="0" applyNumberFormat="1" applyFont="1" applyFill="1" applyBorder="1" applyAlignment="1">
      <alignment vertical="top"/>
    </xf>
    <xf numFmtId="49" fontId="13" fillId="0" borderId="1" xfId="0" applyNumberFormat="1" applyFont="1" applyFill="1" applyBorder="1" applyAlignment="1">
      <alignment vertical="top"/>
    </xf>
    <xf numFmtId="164" fontId="11" fillId="0" borderId="1" xfId="0" applyNumberFormat="1" applyFont="1" applyFill="1" applyBorder="1" applyAlignment="1">
      <alignment vertical="top"/>
    </xf>
    <xf numFmtId="49" fontId="15" fillId="0" borderId="1" xfId="0" applyNumberFormat="1" applyFont="1" applyFill="1" applyBorder="1" applyAlignment="1">
      <alignment vertical="top"/>
    </xf>
    <xf numFmtId="49" fontId="11" fillId="0" borderId="1" xfId="0" applyNumberFormat="1" applyFont="1" applyFill="1" applyBorder="1" applyAlignment="1">
      <alignment vertical="top"/>
    </xf>
    <xf numFmtId="0" fontId="14" fillId="0" borderId="1" xfId="0" applyFont="1" applyFill="1" applyBorder="1" applyAlignment="1">
      <alignment vertical="top"/>
    </xf>
    <xf numFmtId="166" fontId="12" fillId="0" borderId="1" xfId="0" applyNumberFormat="1" applyFont="1" applyFill="1" applyBorder="1" applyAlignment="1">
      <alignment vertical="top"/>
    </xf>
    <xf numFmtId="0" fontId="12" fillId="0" borderId="1" xfId="0" applyFont="1" applyFill="1" applyBorder="1" applyAlignment="1">
      <alignment vertical="top" wrapText="1" shrinkToFit="1"/>
    </xf>
    <xf numFmtId="0" fontId="12" fillId="0" borderId="5" xfId="0" applyFont="1" applyFill="1" applyBorder="1" applyAlignment="1">
      <alignment vertical="top"/>
    </xf>
    <xf numFmtId="0" fontId="12" fillId="0" borderId="5" xfId="0" applyFont="1" applyFill="1" applyBorder="1" applyAlignment="1">
      <alignment vertical="top" wrapText="1"/>
    </xf>
    <xf numFmtId="167" fontId="12" fillId="0" borderId="5" xfId="0" applyNumberFormat="1" applyFont="1" applyFill="1" applyBorder="1" applyAlignment="1">
      <alignment vertical="top"/>
    </xf>
    <xf numFmtId="49" fontId="12" fillId="0" borderId="5" xfId="0" applyNumberFormat="1" applyFont="1" applyFill="1" applyBorder="1" applyAlignment="1">
      <alignment vertical="top"/>
    </xf>
    <xf numFmtId="49" fontId="13" fillId="0" borderId="5" xfId="0" applyNumberFormat="1" applyFont="1" applyFill="1" applyBorder="1" applyAlignment="1">
      <alignment vertical="top"/>
    </xf>
    <xf numFmtId="164" fontId="11" fillId="0" borderId="5" xfId="0" applyNumberFormat="1" applyFont="1" applyFill="1" applyBorder="1" applyAlignment="1">
      <alignment vertical="top"/>
    </xf>
    <xf numFmtId="166" fontId="12" fillId="0" borderId="5" xfId="0" applyNumberFormat="1" applyFont="1" applyFill="1" applyBorder="1" applyAlignment="1">
      <alignment vertical="top"/>
    </xf>
    <xf numFmtId="49" fontId="11" fillId="0" borderId="5" xfId="0" applyNumberFormat="1" applyFont="1" applyFill="1" applyBorder="1" applyAlignment="1">
      <alignment vertical="top"/>
    </xf>
    <xf numFmtId="0" fontId="14" fillId="0" borderId="1" xfId="0" applyNumberFormat="1" applyFont="1" applyFill="1" applyBorder="1" applyAlignment="1">
      <alignment horizontal="left"/>
    </xf>
    <xf numFmtId="49" fontId="13" fillId="0" borderId="3" xfId="0" applyNumberFormat="1" applyFont="1" applyFill="1" applyBorder="1" applyAlignment="1">
      <alignment vertical="top"/>
    </xf>
    <xf numFmtId="49" fontId="13" fillId="0" borderId="6" xfId="0" applyNumberFormat="1" applyFont="1" applyFill="1" applyBorder="1" applyAlignment="1">
      <alignment vertical="top"/>
    </xf>
    <xf numFmtId="0" fontId="12" fillId="0" borderId="12" xfId="0" applyFont="1" applyFill="1" applyBorder="1" applyAlignment="1">
      <alignment vertical="top"/>
    </xf>
    <xf numFmtId="166" fontId="12" fillId="0" borderId="1" xfId="0" applyNumberFormat="1" applyFont="1" applyFill="1" applyBorder="1" applyAlignment="1">
      <alignment vertical="top" wrapText="1"/>
    </xf>
    <xf numFmtId="0" fontId="12" fillId="0" borderId="12" xfId="0" applyFont="1" applyFill="1" applyBorder="1" applyAlignment="1">
      <alignment vertical="top" wrapText="1"/>
    </xf>
    <xf numFmtId="167" fontId="12" fillId="0" borderId="12" xfId="0" applyNumberFormat="1" applyFont="1" applyFill="1" applyBorder="1" applyAlignment="1">
      <alignment vertical="top"/>
    </xf>
    <xf numFmtId="49" fontId="12" fillId="0" borderId="12" xfId="0" applyNumberFormat="1" applyFont="1" applyFill="1" applyBorder="1" applyAlignment="1">
      <alignment vertical="top"/>
    </xf>
    <xf numFmtId="164" fontId="11" fillId="0" borderId="12" xfId="0" applyNumberFormat="1" applyFont="1" applyFill="1" applyBorder="1" applyAlignment="1">
      <alignment vertical="top"/>
    </xf>
    <xf numFmtId="167" fontId="12" fillId="0" borderId="1" xfId="1" applyNumberFormat="1" applyFont="1" applyFill="1" applyBorder="1" applyAlignment="1">
      <alignment vertical="top"/>
    </xf>
    <xf numFmtId="0" fontId="14" fillId="0" borderId="1" xfId="1" applyFont="1" applyFill="1" applyBorder="1" applyAlignment="1">
      <alignment vertical="top"/>
    </xf>
    <xf numFmtId="0" fontId="12" fillId="0" borderId="1" xfId="0" applyFont="1" applyFill="1" applyBorder="1" applyAlignment="1">
      <alignment horizontal="left" vertical="top"/>
    </xf>
    <xf numFmtId="167" fontId="12" fillId="0" borderId="1" xfId="0" applyNumberFormat="1" applyFont="1" applyFill="1" applyBorder="1" applyAlignment="1">
      <alignment vertical="top" wrapText="1"/>
    </xf>
    <xf numFmtId="164" fontId="11" fillId="0" borderId="1" xfId="0" applyNumberFormat="1" applyFont="1" applyFill="1" applyBorder="1" applyAlignment="1">
      <alignment vertical="top" wrapText="1"/>
    </xf>
    <xf numFmtId="49" fontId="11" fillId="0" borderId="1" xfId="0" applyNumberFormat="1" applyFont="1" applyFill="1" applyBorder="1" applyAlignment="1">
      <alignment vertical="top" wrapText="1"/>
    </xf>
    <xf numFmtId="166" fontId="12" fillId="0" borderId="4" xfId="0" applyNumberFormat="1" applyFont="1" applyFill="1" applyBorder="1" applyAlignment="1">
      <alignment vertical="top"/>
    </xf>
    <xf numFmtId="49" fontId="12" fillId="0" borderId="4" xfId="0" applyNumberFormat="1" applyFont="1" applyFill="1" applyBorder="1" applyAlignment="1">
      <alignment vertical="top"/>
    </xf>
    <xf numFmtId="49" fontId="11" fillId="0" borderId="4" xfId="0" applyNumberFormat="1" applyFont="1" applyFill="1" applyBorder="1" applyAlignment="1">
      <alignment vertical="top"/>
    </xf>
    <xf numFmtId="0" fontId="12" fillId="0" borderId="4" xfId="0" applyFont="1" applyFill="1" applyBorder="1" applyAlignment="1">
      <alignment vertical="top"/>
    </xf>
    <xf numFmtId="0" fontId="14" fillId="0" borderId="1" xfId="0" applyFont="1" applyFill="1" applyBorder="1" applyAlignment="1">
      <alignment vertical="top" wrapText="1"/>
    </xf>
    <xf numFmtId="167" fontId="14" fillId="0" borderId="1" xfId="0" applyNumberFormat="1" applyFont="1" applyFill="1" applyBorder="1" applyAlignment="1">
      <alignment vertical="top"/>
    </xf>
    <xf numFmtId="49" fontId="14" fillId="0" borderId="1" xfId="0" applyNumberFormat="1" applyFont="1" applyFill="1" applyBorder="1" applyAlignment="1">
      <alignment vertical="top"/>
    </xf>
    <xf numFmtId="164" fontId="13" fillId="0" borderId="1" xfId="0" applyNumberFormat="1" applyFont="1" applyFill="1" applyBorder="1" applyAlignment="1">
      <alignment vertical="top"/>
    </xf>
    <xf numFmtId="166" fontId="12" fillId="0" borderId="12" xfId="0" applyNumberFormat="1" applyFont="1" applyFill="1" applyBorder="1" applyAlignment="1">
      <alignment vertical="top"/>
    </xf>
    <xf numFmtId="0" fontId="12" fillId="0" borderId="12" xfId="0" applyNumberFormat="1" applyFont="1" applyFill="1" applyBorder="1" applyAlignment="1">
      <alignment horizontal="left" vertical="top"/>
    </xf>
    <xf numFmtId="49" fontId="13" fillId="0" borderId="12" xfId="0" applyNumberFormat="1" applyFont="1" applyFill="1" applyBorder="1" applyAlignment="1">
      <alignment vertical="top"/>
    </xf>
    <xf numFmtId="49" fontId="15" fillId="0" borderId="12" xfId="0" applyNumberFormat="1" applyFont="1" applyFill="1" applyBorder="1" applyAlignment="1">
      <alignment vertical="top"/>
    </xf>
    <xf numFmtId="0" fontId="12" fillId="0" borderId="9" xfId="0" applyFont="1" applyFill="1" applyBorder="1" applyAlignment="1">
      <alignment vertical="top"/>
    </xf>
    <xf numFmtId="0" fontId="12" fillId="0" borderId="9" xfId="0" applyFont="1" applyFill="1" applyBorder="1" applyAlignment="1">
      <alignment vertical="top" wrapText="1"/>
    </xf>
    <xf numFmtId="167" fontId="12" fillId="0" borderId="9" xfId="0" applyNumberFormat="1" applyFont="1" applyFill="1" applyBorder="1" applyAlignment="1">
      <alignment vertical="top"/>
    </xf>
    <xf numFmtId="49" fontId="12" fillId="0" borderId="9" xfId="0" applyNumberFormat="1" applyFont="1" applyFill="1" applyBorder="1" applyAlignment="1">
      <alignment vertical="top"/>
    </xf>
    <xf numFmtId="49" fontId="11" fillId="0" borderId="9" xfId="0" applyNumberFormat="1" applyFont="1" applyFill="1" applyBorder="1" applyAlignment="1">
      <alignment vertical="top"/>
    </xf>
    <xf numFmtId="164" fontId="11" fillId="0" borderId="9" xfId="0" applyNumberFormat="1" applyFont="1" applyFill="1" applyBorder="1" applyAlignment="1">
      <alignment vertical="top"/>
    </xf>
    <xf numFmtId="0" fontId="12" fillId="0" borderId="10" xfId="0" applyFont="1" applyFill="1" applyBorder="1" applyAlignment="1">
      <alignment vertical="top" wrapText="1"/>
    </xf>
    <xf numFmtId="0" fontId="12" fillId="0" borderId="13" xfId="0" applyFont="1" applyFill="1" applyBorder="1" applyAlignment="1">
      <alignment vertical="top"/>
    </xf>
    <xf numFmtId="0" fontId="12" fillId="0" borderId="13" xfId="0" applyFont="1" applyFill="1" applyBorder="1" applyAlignment="1">
      <alignment vertical="top" wrapText="1"/>
    </xf>
    <xf numFmtId="167" fontId="12" fillId="0" borderId="13" xfId="0" applyNumberFormat="1" applyFont="1" applyFill="1" applyBorder="1" applyAlignment="1">
      <alignment vertical="top"/>
    </xf>
    <xf numFmtId="49" fontId="12" fillId="0" borderId="13" xfId="0" applyNumberFormat="1" applyFont="1" applyFill="1" applyBorder="1" applyAlignment="1">
      <alignment vertical="top"/>
    </xf>
    <xf numFmtId="49" fontId="11" fillId="0" borderId="13" xfId="0" applyNumberFormat="1" applyFont="1" applyFill="1" applyBorder="1" applyAlignment="1">
      <alignment vertical="top"/>
    </xf>
    <xf numFmtId="164" fontId="11" fillId="0" borderId="13" xfId="0" applyNumberFormat="1" applyFont="1" applyFill="1" applyBorder="1" applyAlignment="1">
      <alignment vertical="top"/>
    </xf>
    <xf numFmtId="0" fontId="14" fillId="0" borderId="6" xfId="0" applyFont="1" applyFill="1" applyBorder="1" applyAlignment="1">
      <alignment vertical="top"/>
    </xf>
    <xf numFmtId="0" fontId="12" fillId="0" borderId="0" xfId="0" applyFont="1" applyFill="1" applyAlignment="1">
      <alignment vertical="top" wrapText="1"/>
    </xf>
    <xf numFmtId="166" fontId="12" fillId="0" borderId="1" xfId="0" applyNumberFormat="1" applyFont="1" applyFill="1" applyBorder="1" applyAlignment="1">
      <alignment horizontal="left" vertical="top"/>
    </xf>
    <xf numFmtId="167" fontId="12"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xf>
    <xf numFmtId="164" fontId="11" fillId="0" borderId="1" xfId="0" applyNumberFormat="1" applyFont="1" applyFill="1" applyBorder="1" applyAlignment="1">
      <alignment horizontal="left" vertical="top"/>
    </xf>
    <xf numFmtId="0" fontId="16" fillId="0" borderId="0" xfId="0" applyFont="1" applyFill="1"/>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vertical="top"/>
    </xf>
    <xf numFmtId="165" fontId="5" fillId="0" borderId="0" xfId="2" applyFont="1" applyFill="1" applyAlignment="1">
      <alignment vertical="top"/>
    </xf>
    <xf numFmtId="0" fontId="6" fillId="0" borderId="0" xfId="0" applyFont="1" applyFill="1"/>
    <xf numFmtId="0" fontId="5" fillId="0" borderId="14" xfId="0" applyFont="1" applyFill="1" applyBorder="1" applyAlignment="1">
      <alignment vertical="top"/>
    </xf>
    <xf numFmtId="0" fontId="6" fillId="0" borderId="0" xfId="0" applyFont="1" applyFill="1" applyAlignment="1">
      <alignment vertical="top"/>
    </xf>
    <xf numFmtId="0" fontId="0" fillId="0" borderId="0" xfId="0" applyFill="1"/>
    <xf numFmtId="0" fontId="12" fillId="0" borderId="0" xfId="0" applyFont="1" applyFill="1" applyAlignment="1">
      <alignment horizontal="left"/>
    </xf>
    <xf numFmtId="0" fontId="12" fillId="0" borderId="8" xfId="0" applyFont="1" applyFill="1" applyBorder="1" applyAlignment="1">
      <alignment horizontal="left"/>
    </xf>
    <xf numFmtId="0" fontId="12" fillId="0" borderId="0" xfId="0" applyFont="1" applyFill="1" applyAlignment="1">
      <alignment horizontal="left" vertical="top" wrapText="1"/>
    </xf>
    <xf numFmtId="166" fontId="12" fillId="0" borderId="0" xfId="0" applyNumberFormat="1" applyFont="1" applyFill="1" applyAlignment="1">
      <alignment horizontal="left" vertical="top"/>
    </xf>
    <xf numFmtId="167" fontId="12" fillId="0" borderId="0" xfId="0" applyNumberFormat="1" applyFont="1" applyFill="1" applyAlignment="1">
      <alignment horizontal="center"/>
    </xf>
    <xf numFmtId="49" fontId="12" fillId="0" borderId="0" xfId="0" applyNumberFormat="1" applyFont="1" applyFill="1" applyAlignment="1">
      <alignment horizontal="right"/>
    </xf>
    <xf numFmtId="49" fontId="11" fillId="0" borderId="0" xfId="0" applyNumberFormat="1" applyFont="1" applyFill="1" applyAlignment="1">
      <alignment horizontal="right"/>
    </xf>
    <xf numFmtId="164" fontId="11" fillId="0" borderId="0" xfId="0" applyNumberFormat="1" applyFont="1" applyFill="1" applyAlignment="1">
      <alignment horizontal="center" vertical="center"/>
    </xf>
    <xf numFmtId="0" fontId="1" fillId="0" borderId="0" xfId="0" applyFont="1" applyFill="1"/>
    <xf numFmtId="0" fontId="12" fillId="0" borderId="0" xfId="0" applyFont="1" applyFill="1" applyAlignment="1">
      <alignment horizont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12" fillId="0" borderId="0" xfId="0" applyFont="1" applyFill="1" applyAlignment="1">
      <alignment vertical="top"/>
    </xf>
    <xf numFmtId="0" fontId="12" fillId="0" borderId="0" xfId="0" applyFont="1" applyFill="1"/>
    <xf numFmtId="164" fontId="18" fillId="0" borderId="15" xfId="0" applyNumberFormat="1" applyFont="1" applyFill="1" applyBorder="1" applyAlignment="1">
      <alignment vertical="top" wrapText="1"/>
    </xf>
    <xf numFmtId="0" fontId="5" fillId="0" borderId="0" xfId="0" applyFont="1" applyFill="1"/>
    <xf numFmtId="0" fontId="14" fillId="0" borderId="3" xfId="0" applyFont="1" applyFill="1" applyBorder="1" applyAlignment="1">
      <alignment horizontal="left" vertical="top"/>
    </xf>
    <xf numFmtId="0" fontId="14" fillId="0" borderId="3" xfId="0" applyFont="1" applyFill="1" applyBorder="1" applyAlignment="1">
      <alignment horizontal="left" vertical="top" wrapText="1"/>
    </xf>
    <xf numFmtId="14" fontId="14" fillId="0" borderId="3" xfId="0" applyNumberFormat="1" applyFont="1" applyFill="1" applyBorder="1" applyAlignment="1">
      <alignment horizontal="left" vertical="top"/>
    </xf>
    <xf numFmtId="165" fontId="14" fillId="0" borderId="3" xfId="2" applyFont="1" applyFill="1" applyBorder="1" applyAlignment="1">
      <alignment horizontal="left" vertical="top"/>
    </xf>
    <xf numFmtId="0" fontId="5" fillId="0" borderId="0" xfId="0" applyFont="1" applyFill="1" applyBorder="1" applyAlignment="1">
      <alignment vertical="top"/>
    </xf>
    <xf numFmtId="0" fontId="12" fillId="0" borderId="20" xfId="0" applyFont="1" applyFill="1" applyBorder="1" applyAlignment="1">
      <alignment horizontal="left" vertical="top"/>
    </xf>
    <xf numFmtId="0" fontId="12" fillId="0" borderId="21" xfId="0" applyFont="1" applyFill="1" applyBorder="1" applyAlignment="1">
      <alignment horizontal="left" vertical="top"/>
    </xf>
    <xf numFmtId="0" fontId="12" fillId="0" borderId="21" xfId="0" applyFont="1" applyFill="1" applyBorder="1" applyAlignment="1">
      <alignment horizontal="left" vertical="top" wrapText="1"/>
    </xf>
    <xf numFmtId="167" fontId="12" fillId="0" borderId="21" xfId="0" applyNumberFormat="1" applyFont="1" applyFill="1" applyBorder="1" applyAlignment="1">
      <alignment horizontal="left" vertical="top"/>
    </xf>
    <xf numFmtId="49" fontId="12" fillId="0" borderId="21" xfId="0" applyNumberFormat="1" applyFont="1" applyFill="1" applyBorder="1" applyAlignment="1">
      <alignment horizontal="left" vertical="top"/>
    </xf>
    <xf numFmtId="49" fontId="13" fillId="0" borderId="21" xfId="0" applyNumberFormat="1" applyFont="1" applyFill="1" applyBorder="1" applyAlignment="1">
      <alignment horizontal="left" vertical="top"/>
    </xf>
    <xf numFmtId="164" fontId="11" fillId="0" borderId="21" xfId="0" applyNumberFormat="1" applyFont="1" applyFill="1" applyBorder="1" applyAlignment="1">
      <alignment horizontal="left" vertical="top"/>
    </xf>
    <xf numFmtId="0" fontId="12" fillId="0" borderId="22" xfId="0" applyFont="1" applyFill="1" applyBorder="1" applyAlignment="1">
      <alignment horizontal="left" vertical="top" wrapText="1"/>
    </xf>
    <xf numFmtId="0" fontId="12" fillId="0" borderId="23" xfId="0" applyFont="1" applyFill="1" applyBorder="1" applyAlignment="1">
      <alignment vertical="top"/>
    </xf>
    <xf numFmtId="0" fontId="12" fillId="0" borderId="24" xfId="0" applyFont="1" applyFill="1" applyBorder="1" applyAlignment="1">
      <alignment vertical="top" wrapText="1"/>
    </xf>
    <xf numFmtId="0" fontId="12" fillId="0" borderId="25" xfId="0" applyFont="1" applyFill="1" applyBorder="1" applyAlignment="1">
      <alignment vertical="top"/>
    </xf>
    <xf numFmtId="0" fontId="12" fillId="0" borderId="26" xfId="0" applyFont="1" applyFill="1" applyBorder="1" applyAlignment="1">
      <alignment vertical="top" wrapText="1"/>
    </xf>
    <xf numFmtId="0" fontId="14" fillId="0" borderId="27" xfId="0" applyFont="1" applyFill="1" applyBorder="1" applyAlignment="1">
      <alignment horizontal="left" vertical="top"/>
    </xf>
    <xf numFmtId="0" fontId="14" fillId="0" borderId="28" xfId="0" applyFont="1" applyFill="1" applyBorder="1" applyAlignment="1">
      <alignment horizontal="left" vertical="top"/>
    </xf>
    <xf numFmtId="0" fontId="14" fillId="0" borderId="23" xfId="0" applyFont="1" applyFill="1" applyBorder="1" applyAlignment="1">
      <alignment horizontal="left" vertical="top"/>
    </xf>
    <xf numFmtId="0" fontId="14" fillId="0" borderId="24" xfId="0" applyFont="1" applyFill="1" applyBorder="1" applyAlignment="1">
      <alignment horizontal="left" vertical="top"/>
    </xf>
    <xf numFmtId="0" fontId="14" fillId="0" borderId="24" xfId="0" applyFont="1" applyFill="1" applyBorder="1" applyAlignment="1">
      <alignment horizontal="left" vertical="top" wrapText="1"/>
    </xf>
    <xf numFmtId="0" fontId="14" fillId="0" borderId="29" xfId="0" applyFont="1" applyFill="1" applyBorder="1"/>
    <xf numFmtId="0" fontId="14" fillId="0" borderId="2" xfId="0" applyFont="1" applyFill="1" applyBorder="1"/>
    <xf numFmtId="0" fontId="14" fillId="0" borderId="2" xfId="0" applyFont="1" applyFill="1" applyBorder="1" applyAlignment="1">
      <alignment horizontal="left" vertical="top" wrapText="1"/>
    </xf>
    <xf numFmtId="165" fontId="14" fillId="0" borderId="2" xfId="2" applyFont="1" applyFill="1" applyBorder="1"/>
    <xf numFmtId="0" fontId="14" fillId="0" borderId="2" xfId="0" applyFont="1" applyFill="1" applyBorder="1" applyAlignment="1">
      <alignment horizontal="left" vertical="top"/>
    </xf>
    <xf numFmtId="0" fontId="14" fillId="0" borderId="30" xfId="0" applyFont="1" applyFill="1" applyBorder="1" applyAlignment="1">
      <alignment horizontal="left" vertical="top"/>
    </xf>
    <xf numFmtId="164" fontId="18" fillId="0" borderId="31" xfId="0" applyNumberFormat="1" applyFont="1" applyFill="1" applyBorder="1" applyAlignment="1">
      <alignment vertical="top" wrapText="1"/>
    </xf>
    <xf numFmtId="0" fontId="16" fillId="0" borderId="0" xfId="0" applyFont="1" applyFill="1" applyBorder="1" applyAlignment="1">
      <alignment vertical="top" wrapText="1"/>
    </xf>
    <xf numFmtId="0" fontId="12" fillId="0" borderId="20" xfId="0" applyFont="1" applyFill="1" applyBorder="1" applyAlignment="1">
      <alignment horizontal="left" vertical="top" wrapText="1"/>
    </xf>
    <xf numFmtId="166" fontId="12" fillId="0" borderId="21" xfId="0" applyNumberFormat="1" applyFont="1" applyFill="1" applyBorder="1" applyAlignment="1">
      <alignment horizontal="left" vertical="top" wrapText="1"/>
    </xf>
    <xf numFmtId="167" fontId="12" fillId="0" borderId="21" xfId="0" applyNumberFormat="1" applyFont="1" applyFill="1" applyBorder="1" applyAlignment="1">
      <alignment horizontal="left" vertical="top" wrapText="1"/>
    </xf>
    <xf numFmtId="49" fontId="12" fillId="0" borderId="21" xfId="0" applyNumberFormat="1" applyFont="1" applyFill="1" applyBorder="1" applyAlignment="1">
      <alignment horizontal="left" vertical="top" wrapText="1"/>
    </xf>
    <xf numFmtId="49" fontId="13" fillId="0" borderId="21" xfId="0" applyNumberFormat="1" applyFont="1" applyFill="1" applyBorder="1" applyAlignment="1">
      <alignment horizontal="left" vertical="top" wrapText="1"/>
    </xf>
    <xf numFmtId="164" fontId="11" fillId="0" borderId="21" xfId="0" applyNumberFormat="1"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 xfId="0" applyFont="1" applyFill="1" applyBorder="1" applyAlignment="1">
      <alignment horizontal="left" vertical="top" wrapText="1"/>
    </xf>
    <xf numFmtId="166" fontId="12" fillId="0" borderId="2" xfId="0" applyNumberFormat="1" applyFont="1" applyFill="1" applyBorder="1" applyAlignment="1">
      <alignment horizontal="left" vertical="top" wrapText="1"/>
    </xf>
    <xf numFmtId="167" fontId="12" fillId="0" borderId="2" xfId="0" applyNumberFormat="1" applyFont="1" applyFill="1" applyBorder="1" applyAlignment="1">
      <alignment horizontal="left" vertical="top" wrapText="1"/>
    </xf>
    <xf numFmtId="49" fontId="12" fillId="0" borderId="2"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164" fontId="11" fillId="0" borderId="2" xfId="0" applyNumberFormat="1"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0" xfId="0" applyFont="1" applyFill="1" applyBorder="1" applyAlignment="1">
      <alignment vertical="top"/>
    </xf>
    <xf numFmtId="0" fontId="12" fillId="0" borderId="21" xfId="0" applyFont="1" applyFill="1" applyBorder="1" applyAlignment="1">
      <alignment vertical="top"/>
    </xf>
    <xf numFmtId="0" fontId="12" fillId="0" borderId="21" xfId="0" applyFont="1" applyFill="1" applyBorder="1" applyAlignment="1">
      <alignment vertical="top" wrapText="1"/>
    </xf>
    <xf numFmtId="167" fontId="12" fillId="0" borderId="21" xfId="0" applyNumberFormat="1" applyFont="1" applyFill="1" applyBorder="1" applyAlignment="1">
      <alignment vertical="top"/>
    </xf>
    <xf numFmtId="49" fontId="12" fillId="0" borderId="21" xfId="0" applyNumberFormat="1" applyFont="1" applyFill="1" applyBorder="1" applyAlignment="1">
      <alignment vertical="top"/>
    </xf>
    <xf numFmtId="49" fontId="13" fillId="0" borderId="21" xfId="0" applyNumberFormat="1" applyFont="1" applyFill="1" applyBorder="1" applyAlignment="1">
      <alignment vertical="top"/>
    </xf>
    <xf numFmtId="164" fontId="11" fillId="0" borderId="21" xfId="0" applyNumberFormat="1" applyFont="1" applyFill="1" applyBorder="1" applyAlignment="1">
      <alignment vertical="top"/>
    </xf>
    <xf numFmtId="0" fontId="12" fillId="0" borderId="22" xfId="0" applyFont="1" applyFill="1" applyBorder="1" applyAlignment="1">
      <alignment vertical="top" wrapText="1"/>
    </xf>
    <xf numFmtId="0" fontId="12" fillId="0" borderId="29" xfId="0" applyFont="1" applyFill="1" applyBorder="1" applyAlignment="1">
      <alignment vertical="top"/>
    </xf>
    <xf numFmtId="49" fontId="13" fillId="0" borderId="2" xfId="0" applyNumberFormat="1" applyFont="1" applyFill="1" applyBorder="1" applyAlignment="1">
      <alignment vertical="top"/>
    </xf>
    <xf numFmtId="0" fontId="12" fillId="0" borderId="30" xfId="0" applyFont="1" applyFill="1" applyBorder="1" applyAlignment="1">
      <alignment vertical="top" wrapText="1"/>
    </xf>
    <xf numFmtId="166" fontId="12" fillId="0" borderId="5" xfId="0" applyNumberFormat="1" applyFont="1" applyFill="1" applyBorder="1" applyAlignment="1">
      <alignment vertical="top" wrapText="1"/>
    </xf>
    <xf numFmtId="166" fontId="12" fillId="0" borderId="2" xfId="0" applyNumberFormat="1" applyFont="1" applyFill="1" applyBorder="1" applyAlignment="1">
      <alignment vertical="top" wrapText="1"/>
    </xf>
    <xf numFmtId="165" fontId="1" fillId="0" borderId="0" xfId="2" applyFont="1" applyFill="1" applyAlignment="1">
      <alignment horizontal="left" vertical="top"/>
    </xf>
    <xf numFmtId="0" fontId="1" fillId="0" borderId="0" xfId="0" applyFont="1" applyFill="1" applyAlignment="1">
      <alignment horizontal="left" vertical="top"/>
    </xf>
    <xf numFmtId="0" fontId="11" fillId="0" borderId="5" xfId="0" applyFont="1" applyFill="1" applyBorder="1" applyAlignment="1">
      <alignment horizontal="center" vertical="center" textRotation="45" wrapText="1"/>
    </xf>
    <xf numFmtId="166" fontId="11" fillId="0" borderId="5" xfId="0" applyNumberFormat="1" applyFont="1" applyFill="1" applyBorder="1" applyAlignment="1">
      <alignment horizontal="center" vertical="center" textRotation="45" wrapText="1"/>
    </xf>
    <xf numFmtId="167" fontId="11" fillId="0" borderId="5" xfId="0" applyNumberFormat="1" applyFont="1" applyFill="1" applyBorder="1" applyAlignment="1">
      <alignment horizontal="center" vertical="center" textRotation="45" wrapText="1"/>
    </xf>
    <xf numFmtId="49" fontId="11" fillId="0" borderId="5" xfId="0" applyNumberFormat="1" applyFont="1" applyFill="1" applyBorder="1" applyAlignment="1">
      <alignment horizontal="center" vertical="center" textRotation="45" wrapText="1"/>
    </xf>
    <xf numFmtId="164" fontId="11" fillId="0" borderId="5" xfId="0" applyNumberFormat="1" applyFont="1" applyFill="1" applyBorder="1" applyAlignment="1">
      <alignment horizontal="center" vertical="center" textRotation="45" wrapText="1"/>
    </xf>
    <xf numFmtId="0" fontId="11" fillId="0" borderId="5" xfId="0" applyFont="1" applyFill="1" applyBorder="1" applyAlignment="1">
      <alignment horizontal="center" vertical="center" textRotation="45" wrapText="1" shrinkToFit="1"/>
    </xf>
    <xf numFmtId="0" fontId="12" fillId="0" borderId="18" xfId="0" applyFont="1" applyFill="1" applyBorder="1" applyAlignment="1">
      <alignment horizontal="left" vertical="top"/>
    </xf>
    <xf numFmtId="0" fontId="12" fillId="0" borderId="32" xfId="0" applyFont="1" applyFill="1" applyBorder="1" applyAlignment="1">
      <alignment horizontal="left" vertical="top"/>
    </xf>
    <xf numFmtId="0" fontId="12" fillId="0" borderId="32" xfId="0" applyFont="1" applyFill="1" applyBorder="1" applyAlignment="1">
      <alignment horizontal="left" vertical="top" wrapText="1"/>
    </xf>
    <xf numFmtId="167" fontId="12" fillId="0" borderId="32" xfId="0" applyNumberFormat="1" applyFont="1" applyFill="1" applyBorder="1" applyAlignment="1">
      <alignment horizontal="left" vertical="top"/>
    </xf>
    <xf numFmtId="49" fontId="12" fillId="0" borderId="32" xfId="0" applyNumberFormat="1" applyFont="1" applyFill="1" applyBorder="1" applyAlignment="1">
      <alignment horizontal="left" vertical="top"/>
    </xf>
    <xf numFmtId="49" fontId="11" fillId="0" borderId="32" xfId="0" applyNumberFormat="1" applyFont="1" applyFill="1" applyBorder="1" applyAlignment="1">
      <alignment horizontal="left" vertical="top"/>
    </xf>
    <xf numFmtId="164" fontId="11" fillId="0" borderId="32" xfId="0" applyNumberFormat="1" applyFont="1" applyFill="1" applyBorder="1" applyAlignment="1">
      <alignment horizontal="left" vertical="top"/>
    </xf>
    <xf numFmtId="0" fontId="12" fillId="0" borderId="19" xfId="0" applyFont="1" applyFill="1" applyBorder="1" applyAlignment="1">
      <alignment vertical="top" wrapText="1"/>
    </xf>
    <xf numFmtId="0" fontId="12" fillId="0" borderId="18" xfId="0" applyFont="1" applyFill="1" applyBorder="1" applyAlignment="1">
      <alignment vertical="top"/>
    </xf>
    <xf numFmtId="0" fontId="12" fillId="0" borderId="32" xfId="0" applyFont="1" applyFill="1" applyBorder="1" applyAlignment="1">
      <alignment vertical="top"/>
    </xf>
    <xf numFmtId="167" fontId="12" fillId="0" borderId="32" xfId="0" applyNumberFormat="1" applyFont="1" applyFill="1" applyBorder="1" applyAlignment="1">
      <alignment vertical="top"/>
    </xf>
    <xf numFmtId="49" fontId="12" fillId="0" borderId="32" xfId="0" applyNumberFormat="1" applyFont="1" applyFill="1" applyBorder="1" applyAlignment="1">
      <alignment vertical="top"/>
    </xf>
    <xf numFmtId="49" fontId="11" fillId="0" borderId="32" xfId="0" applyNumberFormat="1" applyFont="1" applyFill="1" applyBorder="1" applyAlignment="1">
      <alignment vertical="top"/>
    </xf>
    <xf numFmtId="164" fontId="11" fillId="0" borderId="32" xfId="0" applyNumberFormat="1" applyFont="1" applyFill="1" applyBorder="1" applyAlignment="1">
      <alignment vertical="top"/>
    </xf>
    <xf numFmtId="0" fontId="12" fillId="0" borderId="32" xfId="0" applyFont="1" applyFill="1" applyBorder="1" applyAlignment="1">
      <alignment vertical="top" wrapText="1"/>
    </xf>
    <xf numFmtId="167" fontId="12" fillId="0" borderId="10" xfId="0" applyNumberFormat="1" applyFont="1" applyFill="1" applyBorder="1" applyAlignment="1">
      <alignment vertical="top" wrapText="1"/>
    </xf>
    <xf numFmtId="49" fontId="12" fillId="0" borderId="10" xfId="0" applyNumberFormat="1" applyFont="1" applyFill="1" applyBorder="1" applyAlignment="1">
      <alignment vertical="top" wrapText="1"/>
    </xf>
    <xf numFmtId="49" fontId="11" fillId="0" borderId="10" xfId="0" applyNumberFormat="1" applyFont="1" applyFill="1" applyBorder="1" applyAlignment="1">
      <alignment vertical="top" wrapText="1"/>
    </xf>
    <xf numFmtId="164" fontId="11" fillId="0" borderId="10" xfId="0" applyNumberFormat="1" applyFont="1" applyFill="1" applyBorder="1" applyAlignment="1">
      <alignment vertical="top" wrapText="1"/>
    </xf>
    <xf numFmtId="166" fontId="12" fillId="0" borderId="3" xfId="0" applyNumberFormat="1" applyFont="1" applyFill="1" applyBorder="1" applyAlignment="1">
      <alignment horizontal="left" vertical="top" wrapText="1"/>
    </xf>
    <xf numFmtId="167" fontId="12" fillId="0" borderId="3" xfId="0" applyNumberFormat="1" applyFont="1" applyFill="1" applyBorder="1" applyAlignment="1">
      <alignment horizontal="left" vertical="top" wrapText="1"/>
    </xf>
    <xf numFmtId="49" fontId="12" fillId="0" borderId="3" xfId="0" applyNumberFormat="1" applyFont="1" applyFill="1" applyBorder="1" applyAlignment="1">
      <alignment horizontal="left" vertical="top" wrapText="1"/>
    </xf>
    <xf numFmtId="49" fontId="13" fillId="0" borderId="3" xfId="0" applyNumberFormat="1" applyFont="1" applyFill="1" applyBorder="1" applyAlignment="1">
      <alignment horizontal="left" vertical="top" wrapText="1"/>
    </xf>
    <xf numFmtId="164" fontId="11" fillId="0" borderId="3" xfId="0" applyNumberFormat="1" applyFont="1" applyFill="1" applyBorder="1" applyAlignment="1">
      <alignment horizontal="left" vertical="top" wrapText="1"/>
    </xf>
    <xf numFmtId="0" fontId="14" fillId="0" borderId="32" xfId="0" applyFont="1" applyFill="1" applyBorder="1" applyAlignment="1">
      <alignment vertical="top"/>
    </xf>
    <xf numFmtId="166" fontId="12" fillId="0" borderId="32" xfId="0" applyNumberFormat="1" applyFont="1" applyFill="1" applyBorder="1" applyAlignment="1">
      <alignment vertical="top"/>
    </xf>
    <xf numFmtId="0" fontId="12" fillId="0" borderId="32" xfId="0" applyNumberFormat="1" applyFont="1" applyFill="1" applyBorder="1" applyAlignment="1">
      <alignment vertical="top"/>
    </xf>
    <xf numFmtId="0" fontId="0" fillId="0" borderId="0" xfId="0" applyFill="1" applyAlignment="1">
      <alignment wrapText="1"/>
    </xf>
    <xf numFmtId="0" fontId="12" fillId="5" borderId="3" xfId="0" applyFont="1" applyFill="1" applyBorder="1" applyAlignment="1">
      <alignment vertical="top"/>
    </xf>
    <xf numFmtId="0" fontId="12" fillId="5" borderId="3" xfId="0" applyFont="1" applyFill="1" applyBorder="1" applyAlignment="1">
      <alignment vertical="top" wrapText="1"/>
    </xf>
    <xf numFmtId="166" fontId="12" fillId="5" borderId="3" xfId="0" applyNumberFormat="1" applyFont="1" applyFill="1" applyBorder="1" applyAlignment="1">
      <alignment vertical="top"/>
    </xf>
    <xf numFmtId="167" fontId="12" fillId="5" borderId="3" xfId="0" applyNumberFormat="1" applyFont="1" applyFill="1" applyBorder="1" applyAlignment="1">
      <alignment vertical="top"/>
    </xf>
    <xf numFmtId="49" fontId="12" fillId="5" borderId="3" xfId="0" applyNumberFormat="1" applyFont="1" applyFill="1" applyBorder="1" applyAlignment="1">
      <alignment vertical="top"/>
    </xf>
    <xf numFmtId="164" fontId="11" fillId="5" borderId="3" xfId="0" applyNumberFormat="1" applyFont="1" applyFill="1" applyBorder="1" applyAlignment="1">
      <alignment vertical="top"/>
    </xf>
    <xf numFmtId="0" fontId="12" fillId="4" borderId="3" xfId="0" applyFont="1" applyFill="1" applyBorder="1" applyAlignment="1">
      <alignment horizontal="left" vertical="top"/>
    </xf>
    <xf numFmtId="0" fontId="12" fillId="4" borderId="3" xfId="0" applyFont="1" applyFill="1" applyBorder="1" applyAlignment="1">
      <alignment horizontal="left" vertical="top" wrapText="1"/>
    </xf>
    <xf numFmtId="167" fontId="12" fillId="4" borderId="3" xfId="0" applyNumberFormat="1" applyFont="1" applyFill="1" applyBorder="1" applyAlignment="1">
      <alignment horizontal="left" vertical="top"/>
    </xf>
    <xf numFmtId="49" fontId="12" fillId="4" borderId="3" xfId="0" applyNumberFormat="1" applyFont="1" applyFill="1" applyBorder="1" applyAlignment="1">
      <alignment horizontal="left" vertical="top"/>
    </xf>
    <xf numFmtId="49" fontId="13" fillId="4" borderId="3" xfId="0" applyNumberFormat="1" applyFont="1" applyFill="1" applyBorder="1" applyAlignment="1">
      <alignment horizontal="left" vertical="top"/>
    </xf>
    <xf numFmtId="164" fontId="11" fillId="4" borderId="3" xfId="0" applyNumberFormat="1" applyFont="1" applyFill="1" applyBorder="1" applyAlignment="1">
      <alignment horizontal="left" vertical="top"/>
    </xf>
    <xf numFmtId="49" fontId="13" fillId="4" borderId="1" xfId="0" applyNumberFormat="1" applyFont="1" applyFill="1" applyBorder="1" applyAlignment="1">
      <alignment vertical="top"/>
    </xf>
    <xf numFmtId="0" fontId="14" fillId="4" borderId="1" xfId="0" applyFont="1" applyFill="1" applyBorder="1" applyAlignment="1">
      <alignment vertical="top"/>
    </xf>
    <xf numFmtId="0" fontId="12" fillId="4" borderId="1" xfId="0" applyFont="1" applyFill="1" applyBorder="1" applyAlignment="1">
      <alignment horizontal="left" vertical="top" wrapText="1"/>
    </xf>
    <xf numFmtId="49" fontId="13" fillId="4" borderId="5" xfId="0" applyNumberFormat="1" applyFont="1" applyFill="1" applyBorder="1" applyAlignment="1">
      <alignment vertical="top"/>
    </xf>
    <xf numFmtId="0" fontId="14" fillId="4" borderId="1" xfId="0" applyFont="1" applyFill="1" applyBorder="1" applyAlignment="1">
      <alignment horizontal="left" vertical="top"/>
    </xf>
    <xf numFmtId="0" fontId="14" fillId="4" borderId="1" xfId="0" applyFont="1" applyFill="1" applyBorder="1" applyAlignment="1">
      <alignment horizontal="left" vertical="top" wrapText="1"/>
    </xf>
    <xf numFmtId="14" fontId="14" fillId="4" borderId="1" xfId="0" applyNumberFormat="1" applyFont="1" applyFill="1" applyBorder="1" applyAlignment="1">
      <alignment horizontal="left" vertical="top"/>
    </xf>
    <xf numFmtId="0" fontId="14" fillId="4" borderId="1" xfId="0" applyNumberFormat="1" applyFont="1" applyFill="1" applyBorder="1" applyAlignment="1">
      <alignment horizontal="left"/>
    </xf>
    <xf numFmtId="0" fontId="14" fillId="4" borderId="1" xfId="0" applyFont="1" applyFill="1" applyBorder="1"/>
    <xf numFmtId="49" fontId="13" fillId="6" borderId="3" xfId="0" applyNumberFormat="1" applyFont="1" applyFill="1" applyBorder="1" applyAlignment="1">
      <alignment vertical="top"/>
    </xf>
    <xf numFmtId="0" fontId="12" fillId="6" borderId="1" xfId="0" applyFont="1" applyFill="1" applyBorder="1" applyAlignment="1">
      <alignment vertical="top" wrapText="1"/>
    </xf>
    <xf numFmtId="0" fontId="12" fillId="6" borderId="1" xfId="0" applyFont="1" applyFill="1" applyBorder="1" applyAlignment="1">
      <alignment vertical="top"/>
    </xf>
    <xf numFmtId="166" fontId="12" fillId="6" borderId="1" xfId="0" applyNumberFormat="1" applyFont="1" applyFill="1" applyBorder="1" applyAlignment="1">
      <alignment vertical="top"/>
    </xf>
    <xf numFmtId="166" fontId="12" fillId="6" borderId="1" xfId="0" applyNumberFormat="1" applyFont="1" applyFill="1" applyBorder="1" applyAlignment="1">
      <alignment vertical="top" wrapText="1"/>
    </xf>
    <xf numFmtId="167" fontId="12" fillId="6" borderId="1" xfId="0" applyNumberFormat="1" applyFont="1" applyFill="1" applyBorder="1" applyAlignment="1">
      <alignment vertical="top"/>
    </xf>
    <xf numFmtId="49" fontId="12" fillId="6" borderId="1" xfId="0" applyNumberFormat="1" applyFont="1" applyFill="1" applyBorder="1" applyAlignment="1">
      <alignment vertical="top"/>
    </xf>
    <xf numFmtId="49" fontId="11" fillId="6" borderId="1" xfId="0" applyNumberFormat="1" applyFont="1" applyFill="1" applyBorder="1" applyAlignment="1">
      <alignment vertical="top"/>
    </xf>
    <xf numFmtId="164" fontId="11" fillId="6" borderId="1" xfId="0" applyNumberFormat="1" applyFont="1" applyFill="1" applyBorder="1" applyAlignment="1">
      <alignment vertical="top"/>
    </xf>
    <xf numFmtId="49" fontId="13" fillId="6" borderId="1" xfId="0" applyNumberFormat="1" applyFont="1" applyFill="1" applyBorder="1" applyAlignment="1">
      <alignment vertical="top"/>
    </xf>
    <xf numFmtId="0" fontId="12" fillId="0" borderId="33" xfId="0" applyFont="1" applyFill="1" applyBorder="1" applyAlignment="1">
      <alignment vertical="top"/>
    </xf>
    <xf numFmtId="0" fontId="12" fillId="0" borderId="34" xfId="0" applyFont="1" applyFill="1" applyBorder="1" applyAlignment="1">
      <alignment vertical="top"/>
    </xf>
    <xf numFmtId="0" fontId="12" fillId="0" borderId="34" xfId="0" applyFont="1" applyFill="1" applyBorder="1" applyAlignment="1">
      <alignment vertical="top" wrapText="1"/>
    </xf>
    <xf numFmtId="166" fontId="12" fillId="0" borderId="34" xfId="0" applyNumberFormat="1" applyFont="1" applyFill="1" applyBorder="1" applyAlignment="1">
      <alignment vertical="top"/>
    </xf>
    <xf numFmtId="167" fontId="12" fillId="0" borderId="34" xfId="0" applyNumberFormat="1" applyFont="1" applyFill="1" applyBorder="1" applyAlignment="1">
      <alignment vertical="top"/>
    </xf>
    <xf numFmtId="49" fontId="12" fillId="0" borderId="34" xfId="0" applyNumberFormat="1" applyFont="1" applyFill="1" applyBorder="1" applyAlignment="1">
      <alignment vertical="top"/>
    </xf>
    <xf numFmtId="49" fontId="11" fillId="0" borderId="34" xfId="0" applyNumberFormat="1" applyFont="1" applyFill="1" applyBorder="1" applyAlignment="1">
      <alignment vertical="top"/>
    </xf>
    <xf numFmtId="164" fontId="11" fillId="0" borderId="34" xfId="0" applyNumberFormat="1" applyFont="1" applyFill="1" applyBorder="1" applyAlignment="1">
      <alignment vertical="top"/>
    </xf>
    <xf numFmtId="0" fontId="12" fillId="0" borderId="35" xfId="0" applyFont="1" applyFill="1" applyBorder="1" applyAlignment="1">
      <alignment vertical="top" wrapText="1"/>
    </xf>
    <xf numFmtId="0" fontId="12" fillId="6" borderId="1" xfId="0" applyFont="1" applyFill="1" applyBorder="1" applyAlignment="1">
      <alignment horizontal="left" vertical="top" wrapText="1"/>
    </xf>
    <xf numFmtId="166" fontId="12" fillId="6" borderId="1" xfId="0" applyNumberFormat="1" applyFont="1" applyFill="1" applyBorder="1" applyAlignment="1">
      <alignment horizontal="left" vertical="top" wrapText="1"/>
    </xf>
    <xf numFmtId="0" fontId="12" fillId="4" borderId="6" xfId="0" applyFont="1" applyFill="1" applyBorder="1" applyAlignment="1">
      <alignment horizontal="left" vertical="top" wrapText="1"/>
    </xf>
    <xf numFmtId="0" fontId="14" fillId="4" borderId="3" xfId="0" applyFont="1" applyFill="1" applyBorder="1" applyAlignment="1">
      <alignment horizontal="left" vertical="top"/>
    </xf>
    <xf numFmtId="0" fontId="14" fillId="4" borderId="3" xfId="0" applyFont="1" applyFill="1" applyBorder="1" applyAlignment="1">
      <alignment horizontal="left" vertical="top" wrapText="1"/>
    </xf>
    <xf numFmtId="14" fontId="14" fillId="4" borderId="3" xfId="0" applyNumberFormat="1" applyFont="1" applyFill="1" applyBorder="1" applyAlignment="1">
      <alignment horizontal="left" vertical="top"/>
    </xf>
    <xf numFmtId="0" fontId="12" fillId="4" borderId="3" xfId="0" applyFont="1" applyFill="1" applyBorder="1" applyAlignment="1">
      <alignment vertical="top"/>
    </xf>
    <xf numFmtId="0" fontId="12" fillId="4" borderId="3" xfId="0" applyFont="1" applyFill="1" applyBorder="1" applyAlignment="1">
      <alignment vertical="top" wrapText="1"/>
    </xf>
    <xf numFmtId="167" fontId="12" fillId="4" borderId="3" xfId="0" applyNumberFormat="1" applyFont="1" applyFill="1" applyBorder="1" applyAlignment="1">
      <alignment vertical="top"/>
    </xf>
    <xf numFmtId="49" fontId="12" fillId="4" borderId="3" xfId="0" applyNumberFormat="1" applyFont="1" applyFill="1" applyBorder="1" applyAlignment="1">
      <alignment vertical="top"/>
    </xf>
    <xf numFmtId="164" fontId="11" fillId="4" borderId="3" xfId="0" applyNumberFormat="1" applyFont="1" applyFill="1" applyBorder="1" applyAlignment="1">
      <alignment vertical="top"/>
    </xf>
    <xf numFmtId="0" fontId="6" fillId="0" borderId="0" xfId="0" applyFont="1" applyFill="1" applyAlignment="1">
      <alignment horizontal="left" vertical="top" wrapText="1"/>
    </xf>
    <xf numFmtId="0" fontId="14" fillId="0" borderId="6" xfId="0" applyFont="1" applyFill="1" applyBorder="1" applyAlignment="1">
      <alignment vertical="top" wrapText="1"/>
    </xf>
    <xf numFmtId="166" fontId="14" fillId="0" borderId="6" xfId="0" applyNumberFormat="1" applyFont="1" applyFill="1" applyBorder="1" applyAlignment="1">
      <alignment vertical="top"/>
    </xf>
    <xf numFmtId="167" fontId="14" fillId="0" borderId="6" xfId="0" applyNumberFormat="1" applyFont="1" applyFill="1" applyBorder="1" applyAlignment="1">
      <alignment vertical="top"/>
    </xf>
    <xf numFmtId="49" fontId="14" fillId="0" borderId="6" xfId="0" applyNumberFormat="1" applyFont="1" applyFill="1" applyBorder="1" applyAlignment="1">
      <alignment vertical="top"/>
    </xf>
    <xf numFmtId="164" fontId="13" fillId="0" borderId="6" xfId="0" applyNumberFormat="1" applyFont="1" applyFill="1" applyBorder="1" applyAlignment="1">
      <alignment vertical="top"/>
    </xf>
    <xf numFmtId="167" fontId="14" fillId="4" borderId="3" xfId="0" applyNumberFormat="1" applyFont="1" applyFill="1" applyBorder="1" applyAlignment="1">
      <alignment horizontal="left" vertical="top"/>
    </xf>
    <xf numFmtId="49" fontId="14" fillId="4" borderId="3" xfId="0" applyNumberFormat="1" applyFont="1" applyFill="1" applyBorder="1" applyAlignment="1">
      <alignment horizontal="left" vertical="top"/>
    </xf>
    <xf numFmtId="164" fontId="13" fillId="4" borderId="3" xfId="0" applyNumberFormat="1" applyFont="1" applyFill="1" applyBorder="1" applyAlignment="1">
      <alignment horizontal="left" vertical="top"/>
    </xf>
    <xf numFmtId="0" fontId="14" fillId="4" borderId="1" xfId="0" applyFont="1" applyFill="1" applyBorder="1" applyAlignment="1">
      <alignment vertical="top" wrapText="1"/>
    </xf>
    <xf numFmtId="167" fontId="14" fillId="4" borderId="1" xfId="0" applyNumberFormat="1" applyFont="1" applyFill="1" applyBorder="1" applyAlignment="1">
      <alignment vertical="top"/>
    </xf>
    <xf numFmtId="49" fontId="14" fillId="4" borderId="1" xfId="0" applyNumberFormat="1" applyFont="1" applyFill="1" applyBorder="1" applyAlignment="1">
      <alignment vertical="top"/>
    </xf>
    <xf numFmtId="164" fontId="13" fillId="4" borderId="1" xfId="0" applyNumberFormat="1" applyFont="1" applyFill="1" applyBorder="1" applyAlignment="1">
      <alignment vertical="top"/>
    </xf>
    <xf numFmtId="166" fontId="14" fillId="4" borderId="1" xfId="0" applyNumberFormat="1" applyFont="1" applyFill="1" applyBorder="1" applyAlignment="1">
      <alignment vertical="top"/>
    </xf>
    <xf numFmtId="0" fontId="14" fillId="4" borderId="1" xfId="0" applyFont="1" applyFill="1" applyBorder="1" applyAlignment="1">
      <alignment vertical="top" wrapText="1" shrinkToFit="1"/>
    </xf>
    <xf numFmtId="165" fontId="6" fillId="0" borderId="0" xfId="2" applyFont="1" applyFill="1" applyAlignment="1">
      <alignment vertical="top"/>
    </xf>
    <xf numFmtId="0" fontId="14" fillId="4" borderId="5" xfId="0" applyFont="1" applyFill="1" applyBorder="1" applyAlignment="1">
      <alignment vertical="top"/>
    </xf>
    <xf numFmtId="0" fontId="14" fillId="4" borderId="5" xfId="0" applyFont="1" applyFill="1" applyBorder="1" applyAlignment="1">
      <alignment vertical="top" wrapText="1"/>
    </xf>
    <xf numFmtId="167" fontId="14" fillId="4" borderId="5" xfId="0" applyNumberFormat="1" applyFont="1" applyFill="1" applyBorder="1" applyAlignment="1">
      <alignment vertical="top"/>
    </xf>
    <xf numFmtId="49" fontId="14" fillId="4" borderId="5" xfId="0" applyNumberFormat="1" applyFont="1" applyFill="1" applyBorder="1" applyAlignment="1">
      <alignment vertical="top"/>
    </xf>
    <xf numFmtId="164" fontId="13" fillId="4" borderId="5" xfId="0" applyNumberFormat="1" applyFont="1" applyFill="1" applyBorder="1" applyAlignment="1">
      <alignment vertical="top"/>
    </xf>
    <xf numFmtId="166" fontId="14" fillId="4" borderId="5" xfId="0" applyNumberFormat="1" applyFont="1" applyFill="1" applyBorder="1" applyAlignment="1">
      <alignment vertical="top"/>
    </xf>
    <xf numFmtId="0" fontId="6" fillId="0" borderId="0" xfId="0" applyFont="1" applyFill="1" applyBorder="1" applyAlignment="1">
      <alignment vertical="top"/>
    </xf>
    <xf numFmtId="0" fontId="14" fillId="0" borderId="12" xfId="0" applyFont="1" applyFill="1" applyBorder="1" applyAlignment="1">
      <alignment vertical="top"/>
    </xf>
    <xf numFmtId="0" fontId="14" fillId="5" borderId="1" xfId="0" applyFont="1" applyFill="1" applyBorder="1" applyAlignment="1">
      <alignment horizontal="left" vertical="top" wrapText="1"/>
    </xf>
    <xf numFmtId="166" fontId="14" fillId="5" borderId="1" xfId="0" applyNumberFormat="1" applyFont="1" applyFill="1" applyBorder="1" applyAlignment="1">
      <alignment horizontal="left" vertical="top" wrapText="1"/>
    </xf>
    <xf numFmtId="167" fontId="14" fillId="5" borderId="1" xfId="0" applyNumberFormat="1" applyFont="1" applyFill="1" applyBorder="1" applyAlignment="1">
      <alignment horizontal="left" vertical="top" wrapText="1"/>
    </xf>
    <xf numFmtId="49" fontId="14" fillId="5" borderId="1" xfId="0" applyNumberFormat="1" applyFont="1" applyFill="1" applyBorder="1" applyAlignment="1">
      <alignment horizontal="left" vertical="top" wrapText="1"/>
    </xf>
    <xf numFmtId="49" fontId="13" fillId="5" borderId="1" xfId="0" applyNumberFormat="1" applyFont="1" applyFill="1" applyBorder="1" applyAlignment="1">
      <alignment horizontal="left" vertical="top" wrapText="1"/>
    </xf>
    <xf numFmtId="164" fontId="13" fillId="5" borderId="1" xfId="0" applyNumberFormat="1" applyFont="1" applyFill="1" applyBorder="1" applyAlignment="1">
      <alignment horizontal="left" vertical="top" wrapText="1"/>
    </xf>
    <xf numFmtId="0" fontId="14" fillId="5" borderId="5" xfId="0" applyFont="1" applyFill="1" applyBorder="1" applyAlignment="1">
      <alignment horizontal="left" vertical="top" wrapText="1"/>
    </xf>
    <xf numFmtId="166" fontId="14" fillId="5" borderId="5" xfId="0" applyNumberFormat="1" applyFont="1" applyFill="1" applyBorder="1" applyAlignment="1">
      <alignment horizontal="left" vertical="top" wrapText="1"/>
    </xf>
    <xf numFmtId="167" fontId="14" fillId="5" borderId="5" xfId="0" applyNumberFormat="1" applyFont="1" applyFill="1" applyBorder="1" applyAlignment="1">
      <alignment horizontal="left" vertical="top" wrapText="1"/>
    </xf>
    <xf numFmtId="49" fontId="14" fillId="5" borderId="5" xfId="0" applyNumberFormat="1" applyFont="1" applyFill="1" applyBorder="1" applyAlignment="1">
      <alignment horizontal="left" vertical="top" wrapText="1"/>
    </xf>
    <xf numFmtId="49" fontId="13" fillId="5" borderId="5" xfId="0" applyNumberFormat="1" applyFont="1" applyFill="1" applyBorder="1" applyAlignment="1">
      <alignment horizontal="left" vertical="top" wrapText="1"/>
    </xf>
    <xf numFmtId="164" fontId="13" fillId="5" borderId="5" xfId="0" applyNumberFormat="1" applyFont="1" applyFill="1" applyBorder="1" applyAlignment="1">
      <alignment horizontal="left" vertical="top" wrapText="1"/>
    </xf>
    <xf numFmtId="0" fontId="14" fillId="5" borderId="6" xfId="0" applyFont="1" applyFill="1" applyBorder="1" applyAlignment="1">
      <alignment horizontal="left" vertical="top" wrapText="1"/>
    </xf>
    <xf numFmtId="166" fontId="14" fillId="5" borderId="6" xfId="0" applyNumberFormat="1" applyFont="1" applyFill="1" applyBorder="1" applyAlignment="1">
      <alignment horizontal="left" vertical="top" wrapText="1"/>
    </xf>
    <xf numFmtId="167" fontId="14" fillId="5" borderId="6" xfId="0" applyNumberFormat="1" applyFont="1" applyFill="1" applyBorder="1" applyAlignment="1">
      <alignment horizontal="left" vertical="top" wrapText="1"/>
    </xf>
    <xf numFmtId="49" fontId="14" fillId="5" borderId="6" xfId="0" applyNumberFormat="1" applyFont="1" applyFill="1" applyBorder="1" applyAlignment="1">
      <alignment horizontal="left" vertical="top" wrapText="1"/>
    </xf>
    <xf numFmtId="49" fontId="13" fillId="5" borderId="6" xfId="0" applyNumberFormat="1" applyFont="1" applyFill="1" applyBorder="1" applyAlignment="1">
      <alignment horizontal="left" vertical="top" wrapText="1"/>
    </xf>
    <xf numFmtId="164" fontId="13" fillId="5" borderId="6" xfId="0" applyNumberFormat="1" applyFont="1" applyFill="1" applyBorder="1" applyAlignment="1">
      <alignment horizontal="left" vertical="top" wrapText="1"/>
    </xf>
    <xf numFmtId="0" fontId="14" fillId="6" borderId="3" xfId="0" applyFont="1" applyFill="1" applyBorder="1" applyAlignment="1">
      <alignment vertical="top"/>
    </xf>
    <xf numFmtId="0" fontId="14" fillId="6" borderId="3" xfId="0" applyFont="1" applyFill="1" applyBorder="1" applyAlignment="1">
      <alignment vertical="top" wrapText="1"/>
    </xf>
    <xf numFmtId="166" fontId="14" fillId="6" borderId="3" xfId="0" applyNumberFormat="1" applyFont="1" applyFill="1" applyBorder="1" applyAlignment="1">
      <alignment vertical="top"/>
    </xf>
    <xf numFmtId="167" fontId="14" fillId="6" borderId="3" xfId="0" applyNumberFormat="1" applyFont="1" applyFill="1" applyBorder="1" applyAlignment="1">
      <alignment vertical="top"/>
    </xf>
    <xf numFmtId="49" fontId="14" fillId="6" borderId="3" xfId="0" applyNumberFormat="1" applyFont="1" applyFill="1" applyBorder="1" applyAlignment="1">
      <alignment vertical="top"/>
    </xf>
    <xf numFmtId="164" fontId="13" fillId="6" borderId="3" xfId="0" applyNumberFormat="1" applyFont="1" applyFill="1" applyBorder="1" applyAlignment="1">
      <alignment vertical="top"/>
    </xf>
    <xf numFmtId="0" fontId="14" fillId="6" borderId="2" xfId="0" applyFont="1" applyFill="1" applyBorder="1" applyAlignment="1">
      <alignment vertical="top"/>
    </xf>
    <xf numFmtId="0" fontId="14" fillId="6" borderId="2" xfId="0" applyFont="1" applyFill="1" applyBorder="1" applyAlignment="1">
      <alignment vertical="top" wrapText="1"/>
    </xf>
    <xf numFmtId="166" fontId="14" fillId="6" borderId="2" xfId="0" applyNumberFormat="1" applyFont="1" applyFill="1" applyBorder="1" applyAlignment="1">
      <alignment vertical="top"/>
    </xf>
    <xf numFmtId="167" fontId="14" fillId="6" borderId="2" xfId="0" applyNumberFormat="1" applyFont="1" applyFill="1" applyBorder="1" applyAlignment="1">
      <alignment vertical="top"/>
    </xf>
    <xf numFmtId="49" fontId="14" fillId="6" borderId="2" xfId="0" applyNumberFormat="1" applyFont="1" applyFill="1" applyBorder="1" applyAlignment="1">
      <alignment vertical="top"/>
    </xf>
    <xf numFmtId="49" fontId="13" fillId="6" borderId="2" xfId="0" applyNumberFormat="1" applyFont="1" applyFill="1" applyBorder="1" applyAlignment="1">
      <alignment vertical="top"/>
    </xf>
    <xf numFmtId="164" fontId="13" fillId="6" borderId="2" xfId="0" applyNumberFormat="1" applyFont="1" applyFill="1" applyBorder="1" applyAlignment="1">
      <alignment vertical="top"/>
    </xf>
    <xf numFmtId="0" fontId="14" fillId="5" borderId="3" xfId="0" applyFont="1" applyFill="1" applyBorder="1" applyAlignment="1">
      <alignment vertical="top"/>
    </xf>
    <xf numFmtId="0" fontId="14" fillId="5" borderId="3" xfId="0" applyFont="1" applyFill="1" applyBorder="1" applyAlignment="1">
      <alignment vertical="top" wrapText="1"/>
    </xf>
    <xf numFmtId="167" fontId="14" fillId="5" borderId="3" xfId="0" applyNumberFormat="1" applyFont="1" applyFill="1" applyBorder="1" applyAlignment="1">
      <alignment vertical="top"/>
    </xf>
    <xf numFmtId="49" fontId="14" fillId="5" borderId="3" xfId="0" applyNumberFormat="1" applyFont="1" applyFill="1" applyBorder="1" applyAlignment="1">
      <alignment vertical="top"/>
    </xf>
    <xf numFmtId="49" fontId="13" fillId="5" borderId="3" xfId="0" applyNumberFormat="1" applyFont="1" applyFill="1" applyBorder="1" applyAlignment="1">
      <alignment vertical="top"/>
    </xf>
    <xf numFmtId="164" fontId="13" fillId="5" borderId="3" xfId="0" applyNumberFormat="1" applyFont="1" applyFill="1" applyBorder="1" applyAlignment="1">
      <alignment vertical="top"/>
    </xf>
    <xf numFmtId="0" fontId="14" fillId="5" borderId="1" xfId="0" applyFont="1" applyFill="1" applyBorder="1" applyAlignment="1">
      <alignment vertical="top"/>
    </xf>
    <xf numFmtId="0" fontId="14" fillId="5" borderId="1" xfId="0" applyFont="1" applyFill="1" applyBorder="1" applyAlignment="1">
      <alignment vertical="top" wrapText="1"/>
    </xf>
    <xf numFmtId="167" fontId="14" fillId="5" borderId="1" xfId="0" applyNumberFormat="1" applyFont="1" applyFill="1" applyBorder="1" applyAlignment="1">
      <alignment vertical="top"/>
    </xf>
    <xf numFmtId="49" fontId="14" fillId="5" borderId="1" xfId="0" applyNumberFormat="1" applyFont="1" applyFill="1" applyBorder="1" applyAlignment="1">
      <alignment vertical="top"/>
    </xf>
    <xf numFmtId="49" fontId="13" fillId="5" borderId="1" xfId="0" applyNumberFormat="1" applyFont="1" applyFill="1" applyBorder="1" applyAlignment="1">
      <alignment vertical="top"/>
    </xf>
    <xf numFmtId="164" fontId="13" fillId="5" borderId="1" xfId="0" applyNumberFormat="1" applyFont="1" applyFill="1" applyBorder="1" applyAlignment="1">
      <alignment vertical="top"/>
    </xf>
    <xf numFmtId="0" fontId="14" fillId="5" borderId="6" xfId="0" applyFont="1" applyFill="1" applyBorder="1" applyAlignment="1">
      <alignment vertical="top"/>
    </xf>
    <xf numFmtId="0" fontId="14" fillId="5" borderId="2" xfId="0" applyFont="1" applyFill="1" applyBorder="1" applyAlignment="1">
      <alignment vertical="top"/>
    </xf>
    <xf numFmtId="0" fontId="14" fillId="5" borderId="6" xfId="0" applyFont="1" applyFill="1" applyBorder="1" applyAlignment="1">
      <alignment vertical="top" wrapText="1"/>
    </xf>
    <xf numFmtId="167" fontId="14" fillId="5" borderId="6" xfId="0" applyNumberFormat="1" applyFont="1" applyFill="1" applyBorder="1" applyAlignment="1">
      <alignment vertical="top"/>
    </xf>
    <xf numFmtId="49" fontId="14" fillId="5" borderId="6" xfId="0" applyNumberFormat="1" applyFont="1" applyFill="1" applyBorder="1" applyAlignment="1">
      <alignment vertical="top"/>
    </xf>
    <xf numFmtId="49" fontId="13" fillId="5" borderId="6" xfId="0" applyNumberFormat="1" applyFont="1" applyFill="1" applyBorder="1" applyAlignment="1">
      <alignment vertical="top"/>
    </xf>
    <xf numFmtId="164" fontId="13" fillId="5" borderId="6" xfId="0" applyNumberFormat="1" applyFont="1" applyFill="1" applyBorder="1" applyAlignment="1">
      <alignment vertical="top"/>
    </xf>
    <xf numFmtId="0" fontId="14" fillId="6" borderId="1" xfId="0" applyFont="1" applyFill="1" applyBorder="1" applyAlignment="1">
      <alignment vertical="top" wrapText="1"/>
    </xf>
    <xf numFmtId="0" fontId="14" fillId="6" borderId="1" xfId="0" applyFont="1" applyFill="1" applyBorder="1" applyAlignment="1">
      <alignment vertical="top"/>
    </xf>
    <xf numFmtId="166" fontId="14" fillId="6" borderId="1" xfId="0" applyNumberFormat="1" applyFont="1" applyFill="1" applyBorder="1" applyAlignment="1">
      <alignment vertical="top"/>
    </xf>
    <xf numFmtId="166" fontId="14" fillId="6" borderId="1" xfId="0" applyNumberFormat="1" applyFont="1" applyFill="1" applyBorder="1" applyAlignment="1">
      <alignment vertical="top" wrapText="1"/>
    </xf>
    <xf numFmtId="167" fontId="14" fillId="6" borderId="1" xfId="0" applyNumberFormat="1" applyFont="1" applyFill="1" applyBorder="1" applyAlignment="1">
      <alignment vertical="top"/>
    </xf>
    <xf numFmtId="49" fontId="14" fillId="6" borderId="1" xfId="0" applyNumberFormat="1" applyFont="1" applyFill="1" applyBorder="1" applyAlignment="1">
      <alignment vertical="top"/>
    </xf>
    <xf numFmtId="164" fontId="13" fillId="6" borderId="1" xfId="0" applyNumberFormat="1" applyFont="1" applyFill="1" applyBorder="1" applyAlignment="1">
      <alignment vertical="top"/>
    </xf>
    <xf numFmtId="0" fontId="14" fillId="6" borderId="5" xfId="0" applyFont="1" applyFill="1" applyBorder="1" applyAlignment="1">
      <alignment vertical="top"/>
    </xf>
    <xf numFmtId="0" fontId="14" fillId="6" borderId="5" xfId="0" applyFont="1" applyFill="1" applyBorder="1" applyAlignment="1">
      <alignment vertical="top" wrapText="1"/>
    </xf>
    <xf numFmtId="166" fontId="14" fillId="6" borderId="5" xfId="0" applyNumberFormat="1" applyFont="1" applyFill="1" applyBorder="1" applyAlignment="1">
      <alignment vertical="top"/>
    </xf>
    <xf numFmtId="166" fontId="14" fillId="6" borderId="5" xfId="0" applyNumberFormat="1" applyFont="1" applyFill="1" applyBorder="1" applyAlignment="1">
      <alignment vertical="top" wrapText="1"/>
    </xf>
    <xf numFmtId="167" fontId="14" fillId="6" borderId="5" xfId="0" applyNumberFormat="1" applyFont="1" applyFill="1" applyBorder="1" applyAlignment="1">
      <alignment vertical="top"/>
    </xf>
    <xf numFmtId="49" fontId="14" fillId="6" borderId="5" xfId="0" applyNumberFormat="1" applyFont="1" applyFill="1" applyBorder="1" applyAlignment="1">
      <alignment vertical="top"/>
    </xf>
    <xf numFmtId="49" fontId="13" fillId="6" borderId="5" xfId="0" applyNumberFormat="1" applyFont="1" applyFill="1" applyBorder="1" applyAlignment="1">
      <alignment vertical="top"/>
    </xf>
    <xf numFmtId="164" fontId="13" fillId="6" borderId="5" xfId="0" applyNumberFormat="1" applyFont="1" applyFill="1" applyBorder="1" applyAlignment="1">
      <alignment vertical="top"/>
    </xf>
    <xf numFmtId="49" fontId="11" fillId="4" borderId="3" xfId="0" applyNumberFormat="1" applyFont="1" applyFill="1" applyBorder="1" applyAlignment="1">
      <alignment vertical="top"/>
    </xf>
    <xf numFmtId="0" fontId="12" fillId="5" borderId="1" xfId="0" applyFont="1" applyFill="1" applyBorder="1" applyAlignment="1">
      <alignment vertical="top"/>
    </xf>
    <xf numFmtId="0" fontId="12" fillId="5" borderId="1" xfId="0" applyFont="1" applyFill="1" applyBorder="1" applyAlignment="1">
      <alignment vertical="top" wrapText="1"/>
    </xf>
    <xf numFmtId="166" fontId="12" fillId="5" borderId="1" xfId="0" applyNumberFormat="1" applyFont="1" applyFill="1" applyBorder="1" applyAlignment="1">
      <alignment vertical="top"/>
    </xf>
    <xf numFmtId="167" fontId="12" fillId="5" borderId="1" xfId="0" applyNumberFormat="1" applyFont="1" applyFill="1" applyBorder="1" applyAlignment="1">
      <alignment vertical="top"/>
    </xf>
    <xf numFmtId="49" fontId="12" fillId="5" borderId="1" xfId="0" applyNumberFormat="1" applyFont="1" applyFill="1" applyBorder="1" applyAlignment="1">
      <alignment vertical="top"/>
    </xf>
    <xf numFmtId="49" fontId="11" fillId="5" borderId="1" xfId="0" applyNumberFormat="1" applyFont="1" applyFill="1" applyBorder="1" applyAlignment="1">
      <alignment vertical="top"/>
    </xf>
    <xf numFmtId="164" fontId="11" fillId="5" borderId="1" xfId="0" applyNumberFormat="1" applyFont="1" applyFill="1" applyBorder="1" applyAlignment="1">
      <alignment vertical="top"/>
    </xf>
    <xf numFmtId="167" fontId="12" fillId="5" borderId="1" xfId="1" applyNumberFormat="1" applyFont="1" applyFill="1" applyBorder="1" applyAlignment="1">
      <alignment vertical="top"/>
    </xf>
    <xf numFmtId="0" fontId="14" fillId="5" borderId="1" xfId="1" applyFont="1" applyFill="1" applyBorder="1" applyAlignment="1">
      <alignment vertical="top"/>
    </xf>
    <xf numFmtId="0" fontId="12" fillId="5" borderId="1" xfId="0" applyFont="1" applyFill="1" applyBorder="1" applyAlignment="1">
      <alignment horizontal="left" vertical="top"/>
    </xf>
    <xf numFmtId="167" fontId="12" fillId="5" borderId="1" xfId="0" applyNumberFormat="1" applyFont="1" applyFill="1" applyBorder="1" applyAlignment="1">
      <alignment vertical="top" wrapText="1"/>
    </xf>
    <xf numFmtId="164" fontId="11" fillId="5" borderId="1" xfId="0" applyNumberFormat="1" applyFont="1" applyFill="1" applyBorder="1" applyAlignment="1">
      <alignment vertical="top" wrapText="1"/>
    </xf>
    <xf numFmtId="49" fontId="11" fillId="5" borderId="1" xfId="0" applyNumberFormat="1" applyFont="1" applyFill="1" applyBorder="1" applyAlignment="1">
      <alignment vertical="top" wrapText="1"/>
    </xf>
    <xf numFmtId="166" fontId="12" fillId="5" borderId="4" xfId="0" applyNumberFormat="1" applyFont="1" applyFill="1" applyBorder="1" applyAlignment="1">
      <alignment vertical="top"/>
    </xf>
    <xf numFmtId="49" fontId="12" fillId="5" borderId="4" xfId="0" applyNumberFormat="1" applyFont="1" applyFill="1" applyBorder="1" applyAlignment="1">
      <alignment vertical="top"/>
    </xf>
    <xf numFmtId="49" fontId="11" fillId="5" borderId="4" xfId="0" applyNumberFormat="1" applyFont="1" applyFill="1" applyBorder="1" applyAlignment="1">
      <alignment vertical="top"/>
    </xf>
    <xf numFmtId="0" fontId="12" fillId="5" borderId="4" xfId="0" applyFont="1" applyFill="1" applyBorder="1" applyAlignment="1">
      <alignment vertical="top"/>
    </xf>
    <xf numFmtId="166" fontId="12" fillId="5" borderId="1" xfId="0" applyNumberFormat="1" applyFont="1" applyFill="1" applyBorder="1" applyAlignment="1">
      <alignment vertical="top" wrapText="1"/>
    </xf>
    <xf numFmtId="0" fontId="12" fillId="5" borderId="12" xfId="0" applyFont="1" applyFill="1" applyBorder="1" applyAlignment="1">
      <alignment vertical="top"/>
    </xf>
    <xf numFmtId="0" fontId="12" fillId="5" borderId="12" xfId="0" applyFont="1" applyFill="1" applyBorder="1" applyAlignment="1">
      <alignment vertical="top" wrapText="1"/>
    </xf>
    <xf numFmtId="166" fontId="12" fillId="5" borderId="12" xfId="0" applyNumberFormat="1" applyFont="1" applyFill="1" applyBorder="1" applyAlignment="1">
      <alignment vertical="top"/>
    </xf>
    <xf numFmtId="0" fontId="12" fillId="5" borderId="12" xfId="0" applyNumberFormat="1" applyFont="1" applyFill="1" applyBorder="1" applyAlignment="1">
      <alignment horizontal="left" vertical="top"/>
    </xf>
    <xf numFmtId="167" fontId="12" fillId="5" borderId="12" xfId="0" applyNumberFormat="1" applyFont="1" applyFill="1" applyBorder="1" applyAlignment="1">
      <alignment vertical="top"/>
    </xf>
    <xf numFmtId="49" fontId="12" fillId="5" borderId="12" xfId="0" applyNumberFormat="1" applyFont="1" applyFill="1" applyBorder="1" applyAlignment="1">
      <alignment vertical="top"/>
    </xf>
    <xf numFmtId="49" fontId="13" fillId="5" borderId="12" xfId="0" applyNumberFormat="1" applyFont="1" applyFill="1" applyBorder="1" applyAlignment="1">
      <alignment vertical="top"/>
    </xf>
    <xf numFmtId="164" fontId="11" fillId="5" borderId="12" xfId="0" applyNumberFormat="1" applyFont="1" applyFill="1" applyBorder="1" applyAlignment="1">
      <alignment vertical="top"/>
    </xf>
    <xf numFmtId="0" fontId="12" fillId="6" borderId="7" xfId="0" applyFont="1" applyFill="1" applyBorder="1" applyAlignment="1">
      <alignment vertical="top"/>
    </xf>
    <xf numFmtId="0" fontId="12" fillId="6" borderId="7" xfId="0" applyFont="1" applyFill="1" applyBorder="1" applyAlignment="1">
      <alignment vertical="top" wrapText="1"/>
    </xf>
    <xf numFmtId="167" fontId="12" fillId="6" borderId="7" xfId="0" applyNumberFormat="1" applyFont="1" applyFill="1" applyBorder="1" applyAlignment="1">
      <alignment vertical="top"/>
    </xf>
    <xf numFmtId="49" fontId="12" fillId="6" borderId="7" xfId="0" applyNumberFormat="1" applyFont="1" applyFill="1" applyBorder="1" applyAlignment="1">
      <alignment vertical="top"/>
    </xf>
    <xf numFmtId="49" fontId="11" fillId="6" borderId="7" xfId="0" applyNumberFormat="1" applyFont="1" applyFill="1" applyBorder="1" applyAlignment="1">
      <alignment vertical="top"/>
    </xf>
    <xf numFmtId="164" fontId="11" fillId="6" borderId="7" xfId="0" applyNumberFormat="1" applyFont="1" applyFill="1" applyBorder="1" applyAlignment="1">
      <alignment vertical="top"/>
    </xf>
    <xf numFmtId="0" fontId="12" fillId="4" borderId="10" xfId="0" applyFont="1" applyFill="1" applyBorder="1" applyAlignment="1">
      <alignment vertical="top"/>
    </xf>
    <xf numFmtId="0" fontId="12" fillId="4" borderId="10" xfId="0" applyFont="1" applyFill="1" applyBorder="1" applyAlignment="1">
      <alignment vertical="top" wrapText="1"/>
    </xf>
    <xf numFmtId="167" fontId="12" fillId="4" borderId="10" xfId="0" applyNumberFormat="1" applyFont="1" applyFill="1" applyBorder="1" applyAlignment="1">
      <alignment vertical="top"/>
    </xf>
    <xf numFmtId="49" fontId="12" fillId="4" borderId="10" xfId="0" applyNumberFormat="1" applyFont="1" applyFill="1" applyBorder="1" applyAlignment="1">
      <alignment vertical="top"/>
    </xf>
    <xf numFmtId="49" fontId="11" fillId="4" borderId="10" xfId="0" applyNumberFormat="1" applyFont="1" applyFill="1" applyBorder="1" applyAlignment="1">
      <alignment vertical="top"/>
    </xf>
    <xf numFmtId="164" fontId="11" fillId="4" borderId="10" xfId="0" applyNumberFormat="1" applyFont="1" applyFill="1" applyBorder="1" applyAlignment="1">
      <alignment vertical="top"/>
    </xf>
    <xf numFmtId="166" fontId="12" fillId="4" borderId="3" xfId="0" applyNumberFormat="1" applyFont="1" applyFill="1" applyBorder="1" applyAlignment="1">
      <alignment horizontal="left" vertical="top"/>
    </xf>
    <xf numFmtId="0" fontId="12" fillId="4" borderId="8" xfId="0" applyFont="1" applyFill="1" applyBorder="1" applyAlignment="1">
      <alignment horizontal="left" vertical="top"/>
    </xf>
    <xf numFmtId="0" fontId="12" fillId="4" borderId="8" xfId="0" applyFont="1" applyFill="1" applyBorder="1" applyAlignment="1">
      <alignment horizontal="left" vertical="top" wrapText="1"/>
    </xf>
    <xf numFmtId="166" fontId="12" fillId="4" borderId="8" xfId="0" applyNumberFormat="1" applyFont="1" applyFill="1" applyBorder="1" applyAlignment="1">
      <alignment horizontal="left" vertical="top"/>
    </xf>
    <xf numFmtId="167" fontId="12" fillId="4" borderId="8" xfId="0" applyNumberFormat="1" applyFont="1" applyFill="1" applyBorder="1" applyAlignment="1">
      <alignment horizontal="left" vertical="top"/>
    </xf>
    <xf numFmtId="49" fontId="12" fillId="4" borderId="8" xfId="0" applyNumberFormat="1" applyFont="1" applyFill="1" applyBorder="1" applyAlignment="1">
      <alignment horizontal="left" vertical="top"/>
    </xf>
    <xf numFmtId="49" fontId="11" fillId="4" borderId="8" xfId="0" applyNumberFormat="1" applyFont="1" applyFill="1" applyBorder="1" applyAlignment="1">
      <alignment horizontal="left" vertical="top"/>
    </xf>
    <xf numFmtId="164" fontId="11" fillId="4" borderId="8" xfId="0" applyNumberFormat="1" applyFont="1" applyFill="1" applyBorder="1" applyAlignment="1">
      <alignment horizontal="left" vertical="top"/>
    </xf>
    <xf numFmtId="0" fontId="12" fillId="4" borderId="6" xfId="0" applyFont="1" applyFill="1" applyBorder="1" applyAlignment="1">
      <alignment horizontal="left" vertical="top"/>
    </xf>
    <xf numFmtId="167" fontId="12" fillId="4" borderId="6" xfId="0" applyNumberFormat="1" applyFont="1" applyFill="1" applyBorder="1" applyAlignment="1">
      <alignment horizontal="left" vertical="top"/>
    </xf>
    <xf numFmtId="49" fontId="12" fillId="4" borderId="6" xfId="0" applyNumberFormat="1" applyFont="1" applyFill="1" applyBorder="1" applyAlignment="1">
      <alignment horizontal="left" vertical="top"/>
    </xf>
    <xf numFmtId="49" fontId="13" fillId="4" borderId="6" xfId="0" applyNumberFormat="1" applyFont="1" applyFill="1" applyBorder="1" applyAlignment="1">
      <alignment horizontal="left" vertical="top"/>
    </xf>
    <xf numFmtId="164" fontId="11" fillId="4" borderId="6" xfId="0" applyNumberFormat="1" applyFont="1" applyFill="1" applyBorder="1" applyAlignment="1">
      <alignment horizontal="left" vertical="top"/>
    </xf>
    <xf numFmtId="0" fontId="12" fillId="5" borderId="6" xfId="0" applyFont="1" applyFill="1" applyBorder="1" applyAlignment="1">
      <alignment vertical="top"/>
    </xf>
    <xf numFmtId="0" fontId="12" fillId="5" borderId="6" xfId="0" applyFont="1" applyFill="1" applyBorder="1" applyAlignment="1">
      <alignment vertical="top" wrapText="1"/>
    </xf>
    <xf numFmtId="166" fontId="12" fillId="5" borderId="6" xfId="0" applyNumberFormat="1" applyFont="1" applyFill="1" applyBorder="1" applyAlignment="1">
      <alignment vertical="top"/>
    </xf>
    <xf numFmtId="0" fontId="12" fillId="5" borderId="6" xfId="0" applyNumberFormat="1" applyFont="1" applyFill="1" applyBorder="1" applyAlignment="1">
      <alignment vertical="top"/>
    </xf>
    <xf numFmtId="167" fontId="12" fillId="5" borderId="6" xfId="0" applyNumberFormat="1" applyFont="1" applyFill="1" applyBorder="1" applyAlignment="1">
      <alignment vertical="top"/>
    </xf>
    <xf numFmtId="49" fontId="12" fillId="5" borderId="6" xfId="0" applyNumberFormat="1" applyFont="1" applyFill="1" applyBorder="1" applyAlignment="1">
      <alignment vertical="top"/>
    </xf>
    <xf numFmtId="49" fontId="11" fillId="5" borderId="6" xfId="0" applyNumberFormat="1" applyFont="1" applyFill="1" applyBorder="1" applyAlignment="1">
      <alignment vertical="top"/>
    </xf>
    <xf numFmtId="164" fontId="11" fillId="5" borderId="6" xfId="0" applyNumberFormat="1" applyFont="1" applyFill="1" applyBorder="1" applyAlignment="1">
      <alignment vertical="top"/>
    </xf>
    <xf numFmtId="0" fontId="12" fillId="6" borderId="0" xfId="0" applyFont="1" applyFill="1" applyAlignment="1">
      <alignment vertical="top" wrapText="1"/>
    </xf>
    <xf numFmtId="166" fontId="12" fillId="6" borderId="4" xfId="0" applyNumberFormat="1" applyFont="1" applyFill="1" applyBorder="1" applyAlignment="1">
      <alignment vertical="top"/>
    </xf>
    <xf numFmtId="49" fontId="12" fillId="6" borderId="4" xfId="0" applyNumberFormat="1" applyFont="1" applyFill="1" applyBorder="1" applyAlignment="1">
      <alignment vertical="top"/>
    </xf>
    <xf numFmtId="49" fontId="11" fillId="6" borderId="4" xfId="0" applyNumberFormat="1" applyFont="1" applyFill="1" applyBorder="1" applyAlignment="1">
      <alignment vertical="top"/>
    </xf>
    <xf numFmtId="0" fontId="12" fillId="6" borderId="1" xfId="0" applyFont="1" applyFill="1" applyBorder="1" applyAlignment="1">
      <alignment horizontal="left" vertical="top"/>
    </xf>
    <xf numFmtId="166" fontId="12" fillId="6" borderId="1" xfId="0" applyNumberFormat="1" applyFont="1" applyFill="1" applyBorder="1" applyAlignment="1">
      <alignment horizontal="left" vertical="top"/>
    </xf>
    <xf numFmtId="167" fontId="12" fillId="6" borderId="1" xfId="0" applyNumberFormat="1" applyFont="1" applyFill="1" applyBorder="1" applyAlignment="1">
      <alignment horizontal="left" vertical="top"/>
    </xf>
    <xf numFmtId="49" fontId="12" fillId="6" borderId="1" xfId="0" applyNumberFormat="1" applyFont="1" applyFill="1" applyBorder="1" applyAlignment="1">
      <alignment horizontal="left" vertical="top"/>
    </xf>
    <xf numFmtId="49" fontId="11" fillId="6" borderId="1" xfId="0" applyNumberFormat="1" applyFont="1" applyFill="1" applyBorder="1" applyAlignment="1">
      <alignment horizontal="left" vertical="top"/>
    </xf>
    <xf numFmtId="164" fontId="11" fillId="6" borderId="1" xfId="0" applyNumberFormat="1" applyFont="1" applyFill="1" applyBorder="1" applyAlignment="1">
      <alignment horizontal="left" vertical="top"/>
    </xf>
    <xf numFmtId="49" fontId="13" fillId="6" borderId="1" xfId="0" applyNumberFormat="1" applyFont="1" applyFill="1" applyBorder="1" applyAlignment="1">
      <alignment horizontal="left" vertical="top"/>
    </xf>
    <xf numFmtId="164" fontId="18" fillId="0" borderId="0" xfId="0" applyNumberFormat="1" applyFont="1" applyFill="1" applyAlignment="1">
      <alignment horizontal="center" vertical="center"/>
    </xf>
    <xf numFmtId="14" fontId="13" fillId="4" borderId="3" xfId="0" applyNumberFormat="1" applyFont="1" applyFill="1" applyBorder="1" applyAlignment="1">
      <alignment horizontal="left" vertical="top"/>
    </xf>
    <xf numFmtId="165" fontId="13" fillId="4" borderId="3" xfId="2" applyFont="1" applyFill="1" applyBorder="1" applyAlignment="1">
      <alignment horizontal="left" vertical="top"/>
    </xf>
    <xf numFmtId="14" fontId="13" fillId="4" borderId="1" xfId="0" applyNumberFormat="1" applyFont="1" applyFill="1" applyBorder="1" applyAlignment="1">
      <alignment horizontal="left" vertical="top"/>
    </xf>
    <xf numFmtId="165" fontId="13" fillId="4" borderId="1" xfId="2" applyFont="1" applyFill="1" applyBorder="1" applyAlignment="1">
      <alignment horizontal="left" vertical="top"/>
    </xf>
    <xf numFmtId="0" fontId="13" fillId="4" borderId="1" xfId="0" applyFont="1" applyFill="1" applyBorder="1" applyAlignment="1">
      <alignment horizontal="left" vertical="top"/>
    </xf>
    <xf numFmtId="0" fontId="13" fillId="4" borderId="1" xfId="0" applyFont="1" applyFill="1" applyBorder="1"/>
    <xf numFmtId="165" fontId="13" fillId="4" borderId="1" xfId="2" applyFont="1" applyFill="1" applyBorder="1"/>
    <xf numFmtId="164" fontId="18" fillId="0" borderId="0" xfId="0" applyNumberFormat="1" applyFont="1" applyFill="1"/>
    <xf numFmtId="0" fontId="4" fillId="0" borderId="0" xfId="0" applyFont="1" applyFill="1"/>
    <xf numFmtId="0" fontId="11" fillId="0" borderId="0" xfId="0" applyFont="1" applyFill="1"/>
    <xf numFmtId="0" fontId="18" fillId="0" borderId="0" xfId="0" applyFont="1" applyFill="1" applyBorder="1" applyAlignment="1">
      <alignment vertical="top" wrapText="1"/>
    </xf>
    <xf numFmtId="0" fontId="19" fillId="0" borderId="0" xfId="0" applyFont="1" applyFill="1"/>
    <xf numFmtId="164" fontId="20" fillId="0" borderId="31" xfId="0" applyNumberFormat="1" applyFont="1" applyBorder="1" applyAlignment="1">
      <alignment vertical="top" wrapText="1"/>
    </xf>
    <xf numFmtId="0" fontId="20" fillId="0" borderId="0" xfId="0" applyFont="1" applyBorder="1" applyAlignment="1">
      <alignment vertical="top" wrapText="1"/>
    </xf>
    <xf numFmtId="0" fontId="19" fillId="0" borderId="0" xfId="0" applyFont="1"/>
    <xf numFmtId="164" fontId="20" fillId="0" borderId="15" xfId="0" applyNumberFormat="1" applyFont="1" applyFill="1" applyBorder="1" applyAlignment="1">
      <alignment vertical="top" wrapText="1"/>
    </xf>
    <xf numFmtId="0" fontId="20" fillId="0" borderId="16" xfId="0" applyFont="1" applyFill="1" applyBorder="1" applyAlignment="1">
      <alignment vertical="top" wrapText="1"/>
    </xf>
    <xf numFmtId="164" fontId="20" fillId="0" borderId="31" xfId="0" applyNumberFormat="1" applyFont="1" applyFill="1" applyBorder="1" applyAlignment="1">
      <alignment vertical="top" wrapText="1"/>
    </xf>
    <xf numFmtId="0" fontId="20" fillId="0" borderId="0" xfId="0" applyFont="1" applyFill="1" applyBorder="1" applyAlignment="1">
      <alignment vertical="top" wrapText="1"/>
    </xf>
    <xf numFmtId="0" fontId="12" fillId="0" borderId="5" xfId="0" applyFont="1" applyFill="1" applyBorder="1" applyAlignment="1">
      <alignment horizontal="left" vertical="top"/>
    </xf>
    <xf numFmtId="166" fontId="12" fillId="0" borderId="5" xfId="0" applyNumberFormat="1" applyFont="1" applyFill="1" applyBorder="1" applyAlignment="1">
      <alignment horizontal="left" vertical="top"/>
    </xf>
    <xf numFmtId="167" fontId="12" fillId="0" borderId="5" xfId="0" applyNumberFormat="1" applyFont="1" applyFill="1" applyBorder="1" applyAlignment="1">
      <alignment horizontal="left" vertical="top"/>
    </xf>
    <xf numFmtId="49" fontId="12" fillId="0" borderId="5" xfId="0" applyNumberFormat="1" applyFont="1" applyFill="1" applyBorder="1" applyAlignment="1">
      <alignment horizontal="left" vertical="top"/>
    </xf>
    <xf numFmtId="49" fontId="13" fillId="0" borderId="5" xfId="0" applyNumberFormat="1" applyFont="1" applyFill="1" applyBorder="1" applyAlignment="1">
      <alignment horizontal="left" vertical="top"/>
    </xf>
    <xf numFmtId="164" fontId="11" fillId="0" borderId="5" xfId="0" applyNumberFormat="1" applyFont="1" applyFill="1" applyBorder="1" applyAlignment="1">
      <alignment horizontal="left" vertical="top"/>
    </xf>
    <xf numFmtId="166" fontId="12" fillId="0" borderId="21" xfId="0" applyNumberFormat="1" applyFont="1" applyFill="1" applyBorder="1" applyAlignment="1">
      <alignment horizontal="left" vertical="top"/>
    </xf>
    <xf numFmtId="49" fontId="11" fillId="0" borderId="21" xfId="0"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29" xfId="0" applyFont="1" applyFill="1" applyBorder="1" applyAlignment="1">
      <alignment horizontal="left" vertical="top"/>
    </xf>
    <xf numFmtId="0" fontId="12" fillId="0" borderId="2" xfId="0" applyFont="1" applyFill="1" applyBorder="1" applyAlignment="1">
      <alignment horizontal="left" vertical="top"/>
    </xf>
    <xf numFmtId="166" fontId="12" fillId="0" borderId="2" xfId="0" applyNumberFormat="1" applyFont="1" applyFill="1" applyBorder="1" applyAlignment="1">
      <alignment horizontal="left" vertical="top"/>
    </xf>
    <xf numFmtId="167" fontId="12" fillId="0" borderId="2" xfId="0" applyNumberFormat="1" applyFont="1" applyFill="1" applyBorder="1" applyAlignment="1">
      <alignment horizontal="left" vertical="top"/>
    </xf>
    <xf numFmtId="49" fontId="12" fillId="0" borderId="2" xfId="0" applyNumberFormat="1" applyFont="1" applyFill="1" applyBorder="1" applyAlignment="1">
      <alignment horizontal="left" vertical="top"/>
    </xf>
    <xf numFmtId="49" fontId="11" fillId="0" borderId="2" xfId="0" applyNumberFormat="1" applyFont="1" applyFill="1" applyBorder="1" applyAlignment="1">
      <alignment horizontal="left" vertical="top"/>
    </xf>
    <xf numFmtId="164" fontId="11" fillId="0" borderId="2" xfId="0" applyNumberFormat="1" applyFont="1" applyFill="1" applyBorder="1" applyAlignment="1">
      <alignment horizontal="left" vertical="top"/>
    </xf>
    <xf numFmtId="0" fontId="16" fillId="0" borderId="36" xfId="0" applyFont="1" applyFill="1" applyBorder="1" applyAlignment="1">
      <alignment horizontal="right"/>
    </xf>
    <xf numFmtId="0" fontId="18" fillId="0" borderId="0" xfId="0" applyFont="1" applyFill="1" applyBorder="1" applyAlignment="1">
      <alignment horizontal="right" vertical="top" wrapText="1"/>
    </xf>
    <xf numFmtId="0" fontId="18" fillId="0" borderId="16" xfId="0" applyFont="1" applyFill="1" applyBorder="1" applyAlignment="1">
      <alignment horizontal="right" vertical="top" wrapText="1"/>
    </xf>
    <xf numFmtId="0" fontId="18" fillId="0" borderId="31" xfId="0" applyFont="1" applyFill="1" applyBorder="1" applyAlignment="1">
      <alignment horizontal="right" vertical="top" wrapText="1"/>
    </xf>
    <xf numFmtId="0" fontId="20" fillId="0" borderId="0" xfId="0" applyFont="1" applyBorder="1" applyAlignment="1">
      <alignment horizontal="right" vertical="top" wrapText="1"/>
    </xf>
    <xf numFmtId="0" fontId="20" fillId="0" borderId="15" xfId="0" applyFont="1" applyFill="1" applyBorder="1" applyAlignment="1">
      <alignment horizontal="right" vertical="top" wrapText="1"/>
    </xf>
    <xf numFmtId="0" fontId="20" fillId="0" borderId="16" xfId="0" applyFont="1" applyFill="1" applyBorder="1" applyAlignment="1">
      <alignment horizontal="right" vertical="top" wrapText="1"/>
    </xf>
    <xf numFmtId="0" fontId="20" fillId="0" borderId="17" xfId="0" applyFont="1" applyFill="1" applyBorder="1" applyAlignment="1">
      <alignment horizontal="right" vertical="top" wrapText="1"/>
    </xf>
    <xf numFmtId="0" fontId="20" fillId="0" borderId="0" xfId="0" applyFont="1" applyFill="1" applyBorder="1" applyAlignment="1">
      <alignment horizontal="right" vertical="top" wrapText="1"/>
    </xf>
    <xf numFmtId="0" fontId="17" fillId="0" borderId="18" xfId="0" applyFont="1" applyBorder="1" applyAlignment="1">
      <alignment horizontal="center"/>
    </xf>
    <xf numFmtId="0" fontId="17" fillId="0" borderId="19" xfId="0" applyFont="1" applyBorder="1" applyAlignment="1">
      <alignment horizontal="center"/>
    </xf>
  </cellXfs>
  <cellStyles count="315">
    <cellStyle name="Currency" xfId="2"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Hyperlink" xfId="1" builtinId="8"/>
    <cellStyle name="Normal" xfId="0" builtinId="0"/>
  </cellStyles>
  <dxfs count="0"/>
  <tableStyles count="0" defaultTableStyle="TableStyleMedium2" defaultPivotStyle="PivotStyleLight16"/>
  <colors>
    <mruColors>
      <color rgb="FF0000FF"/>
      <color rgb="FF9999FF"/>
      <color rgb="FF9966FF"/>
      <color rgb="FFFF505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Q169"/>
  <sheetViews>
    <sheetView tabSelected="1" workbookViewId="0">
      <selection activeCell="D1" sqref="D1"/>
    </sheetView>
  </sheetViews>
  <sheetFormatPr baseColWidth="10" defaultColWidth="8.83203125" defaultRowHeight="15" x14ac:dyDescent="0"/>
  <cols>
    <col min="1" max="1" width="11.1640625" style="28" customWidth="1"/>
    <col min="2" max="2" width="20.33203125" style="20" customWidth="1"/>
    <col min="3" max="3" width="40.83203125" style="15" customWidth="1"/>
    <col min="4" max="4" width="33" style="10" customWidth="1"/>
    <col min="5" max="5" width="19.1640625" style="10" customWidth="1"/>
    <col min="6" max="6" width="9.1640625" style="11" customWidth="1"/>
    <col min="7" max="7" width="11.6640625" style="12" customWidth="1"/>
    <col min="8" max="8" width="14.1640625" style="13" customWidth="1"/>
    <col min="9" max="9" width="16.6640625" style="14" bestFit="1" customWidth="1"/>
    <col min="10" max="10" width="26.5" style="16" bestFit="1" customWidth="1"/>
    <col min="11" max="11" width="13.33203125" style="17" customWidth="1"/>
    <col min="12" max="12" width="61.6640625" style="15" customWidth="1"/>
    <col min="13" max="16384" width="8.83203125" style="1"/>
  </cols>
  <sheetData>
    <row r="1" spans="1:12" s="3" customFormat="1" ht="129" thickBot="1">
      <c r="A1" s="6" t="s">
        <v>7</v>
      </c>
      <c r="B1" s="6" t="s">
        <v>12</v>
      </c>
      <c r="C1" s="6" t="s">
        <v>3</v>
      </c>
      <c r="D1" s="18" t="s">
        <v>1</v>
      </c>
      <c r="E1" s="18" t="s">
        <v>405</v>
      </c>
      <c r="F1" s="19" t="s">
        <v>79</v>
      </c>
      <c r="G1" s="7" t="s">
        <v>867</v>
      </c>
      <c r="H1" s="7" t="s">
        <v>868</v>
      </c>
      <c r="I1" s="8" t="s">
        <v>245</v>
      </c>
      <c r="J1" s="6" t="s">
        <v>869</v>
      </c>
      <c r="K1" s="9" t="s">
        <v>2</v>
      </c>
      <c r="L1" s="6" t="s">
        <v>870</v>
      </c>
    </row>
    <row r="2" spans="1:12" s="308" customFormat="1">
      <c r="A2" s="332" t="s">
        <v>731</v>
      </c>
      <c r="B2" s="332" t="s">
        <v>338</v>
      </c>
      <c r="C2" s="332" t="s">
        <v>735</v>
      </c>
      <c r="D2" s="333" t="s">
        <v>736</v>
      </c>
      <c r="E2" s="333" t="s">
        <v>302</v>
      </c>
      <c r="F2" s="334">
        <v>93.424000000000007</v>
      </c>
      <c r="G2" s="335" t="s">
        <v>30</v>
      </c>
      <c r="H2" s="336" t="s">
        <v>778</v>
      </c>
      <c r="I2" s="337">
        <v>8000</v>
      </c>
      <c r="J2" s="332" t="s">
        <v>20</v>
      </c>
      <c r="K2" s="332" t="s">
        <v>5</v>
      </c>
      <c r="L2" s="332" t="s">
        <v>739</v>
      </c>
    </row>
    <row r="3" spans="1:12" s="308" customFormat="1" ht="45">
      <c r="A3" s="332" t="s">
        <v>731</v>
      </c>
      <c r="B3" s="332" t="s">
        <v>613</v>
      </c>
      <c r="C3" s="332" t="s">
        <v>695</v>
      </c>
      <c r="D3" s="333" t="s">
        <v>177</v>
      </c>
      <c r="E3" s="333" t="s">
        <v>681</v>
      </c>
      <c r="F3" s="334" t="s">
        <v>627</v>
      </c>
      <c r="G3" s="335" t="s">
        <v>37</v>
      </c>
      <c r="H3" s="336" t="s">
        <v>44</v>
      </c>
      <c r="I3" s="337">
        <v>175000</v>
      </c>
      <c r="J3" s="332" t="s">
        <v>20</v>
      </c>
      <c r="K3" s="332" t="s">
        <v>5</v>
      </c>
      <c r="L3" s="332" t="s">
        <v>682</v>
      </c>
    </row>
    <row r="4" spans="1:12" s="25" customFormat="1" ht="45">
      <c r="A4" s="332" t="s">
        <v>731</v>
      </c>
      <c r="B4" s="332" t="s">
        <v>341</v>
      </c>
      <c r="C4" s="332" t="s">
        <v>342</v>
      </c>
      <c r="D4" s="333" t="s">
        <v>343</v>
      </c>
      <c r="E4" s="333" t="s">
        <v>628</v>
      </c>
      <c r="F4" s="334">
        <v>93.313999999999993</v>
      </c>
      <c r="G4" s="335" t="s">
        <v>780</v>
      </c>
      <c r="H4" s="336" t="s">
        <v>779</v>
      </c>
      <c r="I4" s="337">
        <v>450000</v>
      </c>
      <c r="J4" s="332" t="s">
        <v>20</v>
      </c>
      <c r="K4" s="332" t="s">
        <v>5</v>
      </c>
      <c r="L4" s="332" t="s">
        <v>740</v>
      </c>
    </row>
    <row r="5" spans="1:12" s="25" customFormat="1" ht="75">
      <c r="A5" s="332" t="s">
        <v>731</v>
      </c>
      <c r="B5" s="332" t="s">
        <v>614</v>
      </c>
      <c r="C5" s="332" t="s">
        <v>640</v>
      </c>
      <c r="D5" s="333" t="s">
        <v>176</v>
      </c>
      <c r="E5" s="333" t="s">
        <v>733</v>
      </c>
      <c r="F5" s="334">
        <v>93.504999999999995</v>
      </c>
      <c r="G5" s="335" t="s">
        <v>38</v>
      </c>
      <c r="H5" s="336" t="s">
        <v>44</v>
      </c>
      <c r="I5" s="337">
        <v>140000</v>
      </c>
      <c r="J5" s="332" t="s">
        <v>20</v>
      </c>
      <c r="K5" s="332" t="s">
        <v>5</v>
      </c>
      <c r="L5" s="332" t="s">
        <v>741</v>
      </c>
    </row>
    <row r="6" spans="1:12" s="25" customFormat="1" ht="90">
      <c r="A6" s="332" t="s">
        <v>731</v>
      </c>
      <c r="B6" s="332" t="s">
        <v>608</v>
      </c>
      <c r="C6" s="332" t="s">
        <v>610</v>
      </c>
      <c r="D6" s="333" t="s">
        <v>625</v>
      </c>
      <c r="E6" s="333" t="s">
        <v>626</v>
      </c>
      <c r="F6" s="334" t="s">
        <v>627</v>
      </c>
      <c r="G6" s="335" t="s">
        <v>179</v>
      </c>
      <c r="H6" s="336" t="s">
        <v>299</v>
      </c>
      <c r="I6" s="337">
        <v>131017</v>
      </c>
      <c r="J6" s="332" t="s">
        <v>20</v>
      </c>
      <c r="K6" s="332" t="s">
        <v>5</v>
      </c>
      <c r="L6" s="332" t="s">
        <v>683</v>
      </c>
    </row>
    <row r="7" spans="1:12" s="25" customFormat="1" ht="45">
      <c r="A7" s="332" t="s">
        <v>731</v>
      </c>
      <c r="B7" s="332" t="s">
        <v>608</v>
      </c>
      <c r="C7" s="332" t="s">
        <v>178</v>
      </c>
      <c r="D7" s="333" t="s">
        <v>684</v>
      </c>
      <c r="E7" s="333" t="s">
        <v>616</v>
      </c>
      <c r="F7" s="334" t="s">
        <v>617</v>
      </c>
      <c r="G7" s="335" t="s">
        <v>37</v>
      </c>
      <c r="H7" s="336" t="s">
        <v>44</v>
      </c>
      <c r="I7" s="337">
        <v>235577</v>
      </c>
      <c r="J7" s="332" t="s">
        <v>20</v>
      </c>
      <c r="K7" s="332" t="s">
        <v>5</v>
      </c>
      <c r="L7" s="332" t="s">
        <v>621</v>
      </c>
    </row>
    <row r="8" spans="1:12" s="25" customFormat="1" ht="45">
      <c r="A8" s="332" t="s">
        <v>731</v>
      </c>
      <c r="B8" s="332" t="s">
        <v>576</v>
      </c>
      <c r="C8" s="332" t="s">
        <v>575</v>
      </c>
      <c r="D8" s="333" t="s">
        <v>742</v>
      </c>
      <c r="E8" s="333" t="s">
        <v>743</v>
      </c>
      <c r="F8" s="334">
        <v>93.242999999999995</v>
      </c>
      <c r="G8" s="335" t="s">
        <v>60</v>
      </c>
      <c r="H8" s="336" t="s">
        <v>61</v>
      </c>
      <c r="I8" s="337">
        <f>160000*5</f>
        <v>800000</v>
      </c>
      <c r="J8" s="332" t="s">
        <v>20</v>
      </c>
      <c r="K8" s="332" t="s">
        <v>6</v>
      </c>
      <c r="L8" s="332" t="s">
        <v>744</v>
      </c>
    </row>
    <row r="9" spans="1:12" s="25" customFormat="1" ht="60">
      <c r="A9" s="332" t="s">
        <v>731</v>
      </c>
      <c r="B9" s="332" t="s">
        <v>685</v>
      </c>
      <c r="C9" s="332" t="s">
        <v>609</v>
      </c>
      <c r="D9" s="333" t="s">
        <v>783</v>
      </c>
      <c r="E9" s="333" t="s">
        <v>686</v>
      </c>
      <c r="F9" s="334">
        <v>93.251000000000005</v>
      </c>
      <c r="G9" s="335" t="s">
        <v>782</v>
      </c>
      <c r="H9" s="336" t="s">
        <v>781</v>
      </c>
      <c r="I9" s="337">
        <v>1506173</v>
      </c>
      <c r="J9" s="332" t="s">
        <v>20</v>
      </c>
      <c r="K9" s="332" t="s">
        <v>5</v>
      </c>
      <c r="L9" s="332" t="s">
        <v>746</v>
      </c>
    </row>
    <row r="10" spans="1:12" s="25" customFormat="1" ht="60">
      <c r="A10" s="332" t="s">
        <v>731</v>
      </c>
      <c r="B10" s="332" t="s">
        <v>334</v>
      </c>
      <c r="C10" s="332" t="s">
        <v>335</v>
      </c>
      <c r="D10" s="333" t="s">
        <v>158</v>
      </c>
      <c r="E10" s="333" t="s">
        <v>159</v>
      </c>
      <c r="F10" s="334">
        <v>93.632000000000005</v>
      </c>
      <c r="G10" s="335" t="s">
        <v>160</v>
      </c>
      <c r="H10" s="336" t="s">
        <v>161</v>
      </c>
      <c r="I10" s="337">
        <v>2735000</v>
      </c>
      <c r="J10" s="332" t="s">
        <v>20</v>
      </c>
      <c r="K10" s="332" t="s">
        <v>5</v>
      </c>
      <c r="L10" s="332" t="s">
        <v>687</v>
      </c>
    </row>
    <row r="11" spans="1:12" s="25" customFormat="1" ht="30">
      <c r="A11" s="332" t="s">
        <v>731</v>
      </c>
      <c r="B11" s="332" t="s">
        <v>337</v>
      </c>
      <c r="C11" s="332" t="s">
        <v>336</v>
      </c>
      <c r="D11" s="333" t="s">
        <v>157</v>
      </c>
      <c r="E11" s="333" t="s">
        <v>688</v>
      </c>
      <c r="F11" s="334">
        <v>93.463999999999999</v>
      </c>
      <c r="G11" s="335" t="s">
        <v>37</v>
      </c>
      <c r="H11" s="336" t="s">
        <v>41</v>
      </c>
      <c r="I11" s="337">
        <v>126558</v>
      </c>
      <c r="J11" s="332" t="s">
        <v>20</v>
      </c>
      <c r="K11" s="332" t="s">
        <v>5</v>
      </c>
      <c r="L11" s="332" t="s">
        <v>611</v>
      </c>
    </row>
    <row r="12" spans="1:12" s="25" customFormat="1" ht="60">
      <c r="A12" s="332" t="s">
        <v>731</v>
      </c>
      <c r="B12" s="338" t="s">
        <v>348</v>
      </c>
      <c r="C12" s="338" t="s">
        <v>349</v>
      </c>
      <c r="D12" s="339" t="s">
        <v>747</v>
      </c>
      <c r="E12" s="339" t="s">
        <v>748</v>
      </c>
      <c r="F12" s="340" t="s">
        <v>749</v>
      </c>
      <c r="G12" s="341" t="s">
        <v>750</v>
      </c>
      <c r="H12" s="342" t="s">
        <v>350</v>
      </c>
      <c r="I12" s="343">
        <v>151000</v>
      </c>
      <c r="J12" s="332" t="s">
        <v>20</v>
      </c>
      <c r="K12" s="332" t="s">
        <v>5</v>
      </c>
      <c r="L12" s="338" t="s">
        <v>689</v>
      </c>
    </row>
    <row r="13" spans="1:12" s="25" customFormat="1" ht="30">
      <c r="A13" s="332" t="s">
        <v>731</v>
      </c>
      <c r="B13" s="338" t="s">
        <v>351</v>
      </c>
      <c r="C13" s="338" t="s">
        <v>352</v>
      </c>
      <c r="D13" s="339" t="s">
        <v>353</v>
      </c>
      <c r="E13" s="339" t="s">
        <v>751</v>
      </c>
      <c r="F13" s="340" t="s">
        <v>302</v>
      </c>
      <c r="G13" s="341" t="s">
        <v>354</v>
      </c>
      <c r="H13" s="342" t="s">
        <v>299</v>
      </c>
      <c r="I13" s="343">
        <v>508392</v>
      </c>
      <c r="J13" s="332" t="s">
        <v>20</v>
      </c>
      <c r="K13" s="332" t="s">
        <v>5</v>
      </c>
      <c r="L13" s="338" t="s">
        <v>752</v>
      </c>
    </row>
    <row r="14" spans="1:12" s="25" customFormat="1" ht="30">
      <c r="A14" s="332" t="s">
        <v>731</v>
      </c>
      <c r="B14" s="338" t="s">
        <v>351</v>
      </c>
      <c r="C14" s="338" t="s">
        <v>355</v>
      </c>
      <c r="D14" s="339" t="s">
        <v>690</v>
      </c>
      <c r="E14" s="339" t="s">
        <v>751</v>
      </c>
      <c r="F14" s="340" t="s">
        <v>302</v>
      </c>
      <c r="G14" s="341" t="s">
        <v>354</v>
      </c>
      <c r="H14" s="342" t="s">
        <v>299</v>
      </c>
      <c r="I14" s="343">
        <v>957860</v>
      </c>
      <c r="J14" s="332" t="s">
        <v>20</v>
      </c>
      <c r="K14" s="332" t="s">
        <v>6</v>
      </c>
      <c r="L14" s="338" t="s">
        <v>612</v>
      </c>
    </row>
    <row r="15" spans="1:12" s="25" customFormat="1" ht="45">
      <c r="A15" s="332" t="s">
        <v>731</v>
      </c>
      <c r="B15" s="338" t="s">
        <v>691</v>
      </c>
      <c r="C15" s="338" t="s">
        <v>356</v>
      </c>
      <c r="D15" s="339" t="s">
        <v>357</v>
      </c>
      <c r="E15" s="339" t="s">
        <v>624</v>
      </c>
      <c r="F15" s="340" t="s">
        <v>302</v>
      </c>
      <c r="G15" s="341" t="s">
        <v>298</v>
      </c>
      <c r="H15" s="342" t="s">
        <v>299</v>
      </c>
      <c r="I15" s="343">
        <v>212681</v>
      </c>
      <c r="J15" s="332" t="s">
        <v>20</v>
      </c>
      <c r="K15" s="332" t="s">
        <v>5</v>
      </c>
      <c r="L15" s="338" t="s">
        <v>753</v>
      </c>
    </row>
    <row r="16" spans="1:12" s="25" customFormat="1" ht="75">
      <c r="A16" s="332" t="s">
        <v>731</v>
      </c>
      <c r="B16" s="338" t="s">
        <v>362</v>
      </c>
      <c r="C16" s="338" t="s">
        <v>358</v>
      </c>
      <c r="D16" s="339" t="s">
        <v>359</v>
      </c>
      <c r="E16" s="339" t="s">
        <v>734</v>
      </c>
      <c r="F16" s="340" t="s">
        <v>302</v>
      </c>
      <c r="G16" s="341" t="s">
        <v>360</v>
      </c>
      <c r="H16" s="342" t="s">
        <v>361</v>
      </c>
      <c r="I16" s="343">
        <v>76392</v>
      </c>
      <c r="J16" s="332" t="s">
        <v>20</v>
      </c>
      <c r="K16" s="332" t="s">
        <v>5</v>
      </c>
      <c r="L16" s="338" t="s">
        <v>692</v>
      </c>
    </row>
    <row r="17" spans="1:12" s="25" customFormat="1" ht="75">
      <c r="A17" s="332" t="s">
        <v>731</v>
      </c>
      <c r="B17" s="338" t="s">
        <v>363</v>
      </c>
      <c r="C17" s="338" t="s">
        <v>693</v>
      </c>
      <c r="D17" s="339" t="s">
        <v>364</v>
      </c>
      <c r="E17" s="339" t="s">
        <v>622</v>
      </c>
      <c r="F17" s="340" t="s">
        <v>302</v>
      </c>
      <c r="G17" s="341" t="s">
        <v>615</v>
      </c>
      <c r="H17" s="342" t="s">
        <v>754</v>
      </c>
      <c r="I17" s="343">
        <v>105651</v>
      </c>
      <c r="J17" s="332" t="s">
        <v>20</v>
      </c>
      <c r="K17" s="332" t="s">
        <v>5</v>
      </c>
      <c r="L17" s="338" t="s">
        <v>623</v>
      </c>
    </row>
    <row r="18" spans="1:12" s="25" customFormat="1" ht="45">
      <c r="A18" s="338" t="s">
        <v>731</v>
      </c>
      <c r="B18" s="338" t="s">
        <v>338</v>
      </c>
      <c r="C18" s="338" t="s">
        <v>756</v>
      </c>
      <c r="D18" s="339" t="s">
        <v>757</v>
      </c>
      <c r="E18" s="339" t="s">
        <v>751</v>
      </c>
      <c r="F18" s="340">
        <v>93.424000000000007</v>
      </c>
      <c r="G18" s="341" t="s">
        <v>339</v>
      </c>
      <c r="H18" s="342" t="s">
        <v>340</v>
      </c>
      <c r="I18" s="343">
        <v>20000</v>
      </c>
      <c r="J18" s="332" t="s">
        <v>20</v>
      </c>
      <c r="K18" s="338" t="s">
        <v>5</v>
      </c>
      <c r="L18" s="338" t="s">
        <v>758</v>
      </c>
    </row>
    <row r="19" spans="1:12" s="25" customFormat="1" ht="75">
      <c r="A19" s="338" t="s">
        <v>731</v>
      </c>
      <c r="B19" s="338"/>
      <c r="C19" s="338" t="s">
        <v>759</v>
      </c>
      <c r="D19" s="339" t="s">
        <v>760</v>
      </c>
      <c r="E19" s="339" t="s">
        <v>761</v>
      </c>
      <c r="F19" s="340" t="s">
        <v>302</v>
      </c>
      <c r="G19" s="341" t="s">
        <v>360</v>
      </c>
      <c r="H19" s="342" t="s">
        <v>361</v>
      </c>
      <c r="I19" s="343">
        <v>115735</v>
      </c>
      <c r="J19" s="332" t="s">
        <v>20</v>
      </c>
      <c r="K19" s="338" t="s">
        <v>5</v>
      </c>
      <c r="L19" s="338" t="s">
        <v>762</v>
      </c>
    </row>
    <row r="20" spans="1:12" s="25" customFormat="1" ht="31" thickBot="1">
      <c r="A20" s="344" t="s">
        <v>731</v>
      </c>
      <c r="B20" s="344" t="s">
        <v>18</v>
      </c>
      <c r="C20" s="344" t="s">
        <v>586</v>
      </c>
      <c r="D20" s="345" t="s">
        <v>107</v>
      </c>
      <c r="E20" s="345" t="s">
        <v>587</v>
      </c>
      <c r="F20" s="346">
        <v>93.463999999999999</v>
      </c>
      <c r="G20" s="347" t="s">
        <v>38</v>
      </c>
      <c r="H20" s="348" t="s">
        <v>44</v>
      </c>
      <c r="I20" s="349">
        <v>126558</v>
      </c>
      <c r="J20" s="344" t="s">
        <v>20</v>
      </c>
      <c r="K20" s="344" t="s">
        <v>6</v>
      </c>
      <c r="L20" s="344" t="s">
        <v>755</v>
      </c>
    </row>
    <row r="21" spans="1:12" s="142" customFormat="1" ht="4" customHeight="1" thickTop="1" thickBot="1">
      <c r="A21" s="128"/>
      <c r="B21" s="128"/>
      <c r="C21" s="309"/>
      <c r="D21" s="310"/>
      <c r="E21" s="310"/>
      <c r="F21" s="311"/>
      <c r="G21" s="312"/>
      <c r="H21" s="90"/>
      <c r="I21" s="313"/>
      <c r="J21" s="128"/>
      <c r="K21" s="309"/>
      <c r="L21" s="309"/>
    </row>
    <row r="22" spans="1:12" s="142" customFormat="1" ht="91" thickTop="1">
      <c r="A22" s="350" t="s">
        <v>17</v>
      </c>
      <c r="B22" s="350" t="s">
        <v>639</v>
      </c>
      <c r="C22" s="351" t="s">
        <v>694</v>
      </c>
      <c r="D22" s="352" t="s">
        <v>637</v>
      </c>
      <c r="E22" s="352" t="s">
        <v>638</v>
      </c>
      <c r="F22" s="353"/>
      <c r="G22" s="354" t="s">
        <v>37</v>
      </c>
      <c r="H22" s="278" t="s">
        <v>44</v>
      </c>
      <c r="I22" s="355">
        <v>25000</v>
      </c>
      <c r="J22" s="350" t="s">
        <v>730</v>
      </c>
      <c r="K22" s="351" t="s">
        <v>5</v>
      </c>
      <c r="L22" s="351" t="s">
        <v>732</v>
      </c>
    </row>
    <row r="23" spans="1:12" s="142" customFormat="1" ht="46" thickBot="1">
      <c r="A23" s="356" t="s">
        <v>17</v>
      </c>
      <c r="B23" s="357" t="s">
        <v>591</v>
      </c>
      <c r="C23" s="357" t="s">
        <v>180</v>
      </c>
      <c r="D23" s="358" t="s">
        <v>95</v>
      </c>
      <c r="E23" s="358" t="s">
        <v>592</v>
      </c>
      <c r="F23" s="359">
        <v>16.526</v>
      </c>
      <c r="G23" s="360" t="s">
        <v>32</v>
      </c>
      <c r="H23" s="361" t="s">
        <v>44</v>
      </c>
      <c r="I23" s="362">
        <v>300000</v>
      </c>
      <c r="J23" s="356" t="s">
        <v>730</v>
      </c>
      <c r="K23" s="357" t="s">
        <v>6</v>
      </c>
      <c r="L23" s="357" t="s">
        <v>704</v>
      </c>
    </row>
    <row r="24" spans="1:12" s="142" customFormat="1" ht="4" customHeight="1" thickBot="1">
      <c r="A24" s="128"/>
      <c r="B24" s="128"/>
      <c r="C24" s="309"/>
      <c r="D24" s="310"/>
      <c r="E24" s="310"/>
      <c r="F24" s="311"/>
      <c r="G24" s="312"/>
      <c r="H24" s="90"/>
      <c r="I24" s="313"/>
      <c r="J24" s="128"/>
      <c r="K24" s="309"/>
      <c r="L24" s="309"/>
    </row>
    <row r="25" spans="1:12" s="25" customFormat="1" ht="46" thickTop="1">
      <c r="A25" s="300" t="s">
        <v>0</v>
      </c>
      <c r="B25" s="300" t="s">
        <v>88</v>
      </c>
      <c r="C25" s="301" t="s">
        <v>501</v>
      </c>
      <c r="D25" s="300" t="s">
        <v>498</v>
      </c>
      <c r="E25" s="300" t="s">
        <v>499</v>
      </c>
      <c r="F25" s="314">
        <v>10.025</v>
      </c>
      <c r="G25" s="315" t="s">
        <v>435</v>
      </c>
      <c r="H25" s="267" t="s">
        <v>500</v>
      </c>
      <c r="I25" s="316">
        <v>20000</v>
      </c>
      <c r="J25" s="300" t="s">
        <v>76</v>
      </c>
      <c r="K25" s="301" t="s">
        <v>6</v>
      </c>
      <c r="L25" s="301" t="s">
        <v>707</v>
      </c>
    </row>
    <row r="26" spans="1:12" s="142" customFormat="1" ht="45">
      <c r="A26" s="270" t="s">
        <v>0</v>
      </c>
      <c r="B26" s="270" t="s">
        <v>88</v>
      </c>
      <c r="C26" s="317" t="s">
        <v>208</v>
      </c>
      <c r="D26" s="270" t="s">
        <v>109</v>
      </c>
      <c r="E26" s="270" t="s">
        <v>414</v>
      </c>
      <c r="F26" s="318">
        <v>10.675000000000001</v>
      </c>
      <c r="G26" s="319" t="s">
        <v>51</v>
      </c>
      <c r="H26" s="269" t="s">
        <v>219</v>
      </c>
      <c r="I26" s="320">
        <v>63054</v>
      </c>
      <c r="J26" s="270" t="s">
        <v>8</v>
      </c>
      <c r="K26" s="317" t="s">
        <v>6</v>
      </c>
      <c r="L26" s="317" t="s">
        <v>409</v>
      </c>
    </row>
    <row r="27" spans="1:12" s="142" customFormat="1" ht="45">
      <c r="A27" s="270" t="s">
        <v>0</v>
      </c>
      <c r="B27" s="270" t="s">
        <v>514</v>
      </c>
      <c r="C27" s="317" t="s">
        <v>515</v>
      </c>
      <c r="D27" s="270" t="s">
        <v>513</v>
      </c>
      <c r="E27" s="270" t="s">
        <v>516</v>
      </c>
      <c r="F27" s="318">
        <v>10.025</v>
      </c>
      <c r="G27" s="319" t="s">
        <v>511</v>
      </c>
      <c r="H27" s="269" t="s">
        <v>42</v>
      </c>
      <c r="I27" s="320">
        <v>20541</v>
      </c>
      <c r="J27" s="270" t="s">
        <v>76</v>
      </c>
      <c r="K27" s="317" t="s">
        <v>6</v>
      </c>
      <c r="L27" s="317" t="s">
        <v>517</v>
      </c>
    </row>
    <row r="28" spans="1:12" s="142" customFormat="1" ht="45">
      <c r="A28" s="270" t="s">
        <v>0</v>
      </c>
      <c r="B28" s="270" t="s">
        <v>494</v>
      </c>
      <c r="C28" s="317" t="s">
        <v>535</v>
      </c>
      <c r="D28" s="270" t="s">
        <v>214</v>
      </c>
      <c r="E28" s="270" t="s">
        <v>536</v>
      </c>
      <c r="F28" s="318">
        <v>10.025</v>
      </c>
      <c r="G28" s="319" t="s">
        <v>111</v>
      </c>
      <c r="H28" s="269" t="s">
        <v>150</v>
      </c>
      <c r="I28" s="320">
        <v>23915</v>
      </c>
      <c r="J28" s="270" t="s">
        <v>236</v>
      </c>
      <c r="K28" s="317" t="s">
        <v>6</v>
      </c>
      <c r="L28" s="317" t="s">
        <v>537</v>
      </c>
    </row>
    <row r="29" spans="1:12" s="142" customFormat="1" ht="30">
      <c r="A29" s="270" t="s">
        <v>0</v>
      </c>
      <c r="B29" s="270" t="s">
        <v>13</v>
      </c>
      <c r="C29" s="317" t="s">
        <v>211</v>
      </c>
      <c r="D29" s="270" t="s">
        <v>209</v>
      </c>
      <c r="E29" s="270" t="s">
        <v>415</v>
      </c>
      <c r="F29" s="318">
        <v>10.651999999999999</v>
      </c>
      <c r="G29" s="319" t="s">
        <v>77</v>
      </c>
      <c r="H29" s="269" t="s">
        <v>210</v>
      </c>
      <c r="I29" s="320">
        <v>64107</v>
      </c>
      <c r="J29" s="270" t="s">
        <v>217</v>
      </c>
      <c r="K29" s="317" t="s">
        <v>6</v>
      </c>
      <c r="L29" s="317" t="s">
        <v>410</v>
      </c>
    </row>
    <row r="30" spans="1:12" s="142" customFormat="1" ht="45">
      <c r="A30" s="270" t="s">
        <v>0</v>
      </c>
      <c r="B30" s="270" t="s">
        <v>13</v>
      </c>
      <c r="C30" s="317" t="s">
        <v>408</v>
      </c>
      <c r="D30" s="270" t="s">
        <v>215</v>
      </c>
      <c r="E30" s="270" t="s">
        <v>416</v>
      </c>
      <c r="F30" s="318">
        <v>10.651999999999999</v>
      </c>
      <c r="G30" s="319" t="s">
        <v>155</v>
      </c>
      <c r="H30" s="269" t="s">
        <v>216</v>
      </c>
      <c r="I30" s="320">
        <v>199834.88</v>
      </c>
      <c r="J30" s="270" t="s">
        <v>8</v>
      </c>
      <c r="K30" s="317" t="s">
        <v>6</v>
      </c>
      <c r="L30" s="317" t="s">
        <v>411</v>
      </c>
    </row>
    <row r="31" spans="1:12" s="142" customFormat="1" ht="45">
      <c r="A31" s="270" t="s">
        <v>0</v>
      </c>
      <c r="B31" s="270" t="s">
        <v>787</v>
      </c>
      <c r="C31" s="317" t="s">
        <v>459</v>
      </c>
      <c r="D31" s="270" t="s">
        <v>128</v>
      </c>
      <c r="E31" s="270" t="s">
        <v>460</v>
      </c>
      <c r="F31" s="318">
        <v>10.17</v>
      </c>
      <c r="G31" s="319" t="s">
        <v>461</v>
      </c>
      <c r="H31" s="269" t="s">
        <v>73</v>
      </c>
      <c r="I31" s="320">
        <v>223448</v>
      </c>
      <c r="J31" s="270" t="s">
        <v>620</v>
      </c>
      <c r="K31" s="317" t="s">
        <v>6</v>
      </c>
      <c r="L31" s="317" t="s">
        <v>708</v>
      </c>
    </row>
    <row r="32" spans="1:12" s="142" customFormat="1" ht="75">
      <c r="A32" s="270" t="s">
        <v>0</v>
      </c>
      <c r="B32" s="270" t="s">
        <v>518</v>
      </c>
      <c r="C32" s="317" t="s">
        <v>519</v>
      </c>
      <c r="D32" s="270" t="s">
        <v>520</v>
      </c>
      <c r="E32" s="270" t="s">
        <v>521</v>
      </c>
      <c r="F32" s="318">
        <v>10.025</v>
      </c>
      <c r="G32" s="319" t="s">
        <v>511</v>
      </c>
      <c r="H32" s="269" t="s">
        <v>42</v>
      </c>
      <c r="I32" s="320">
        <v>13800</v>
      </c>
      <c r="J32" s="270" t="s">
        <v>76</v>
      </c>
      <c r="K32" s="317" t="s">
        <v>6</v>
      </c>
      <c r="L32" s="317" t="s">
        <v>522</v>
      </c>
    </row>
    <row r="33" spans="1:17" s="142" customFormat="1" ht="45">
      <c r="A33" s="270" t="s">
        <v>0</v>
      </c>
      <c r="B33" s="270" t="s">
        <v>494</v>
      </c>
      <c r="C33" s="317" t="s">
        <v>509</v>
      </c>
      <c r="D33" s="321" t="s">
        <v>508</v>
      </c>
      <c r="E33" s="321" t="s">
        <v>510</v>
      </c>
      <c r="F33" s="318">
        <v>10.025</v>
      </c>
      <c r="G33" s="319" t="s">
        <v>511</v>
      </c>
      <c r="H33" s="269" t="s">
        <v>42</v>
      </c>
      <c r="I33" s="320">
        <v>23050</v>
      </c>
      <c r="J33" s="317" t="s">
        <v>76</v>
      </c>
      <c r="K33" s="317" t="s">
        <v>6</v>
      </c>
      <c r="L33" s="317" t="s">
        <v>512</v>
      </c>
    </row>
    <row r="34" spans="1:17" s="142" customFormat="1" ht="45">
      <c r="A34" s="270" t="s">
        <v>0</v>
      </c>
      <c r="B34" s="270" t="s">
        <v>494</v>
      </c>
      <c r="C34" s="317" t="s">
        <v>505</v>
      </c>
      <c r="D34" s="321" t="s">
        <v>506</v>
      </c>
      <c r="E34" s="321" t="s">
        <v>507</v>
      </c>
      <c r="F34" s="318">
        <v>10.025</v>
      </c>
      <c r="G34" s="319" t="s">
        <v>435</v>
      </c>
      <c r="H34" s="269" t="s">
        <v>500</v>
      </c>
      <c r="I34" s="320">
        <v>22080</v>
      </c>
      <c r="J34" s="317" t="s">
        <v>76</v>
      </c>
      <c r="K34" s="317" t="s">
        <v>6</v>
      </c>
      <c r="L34" s="317" t="s">
        <v>709</v>
      </c>
    </row>
    <row r="35" spans="1:17" s="142" customFormat="1" ht="60">
      <c r="A35" s="270" t="s">
        <v>0</v>
      </c>
      <c r="B35" s="270" t="s">
        <v>13</v>
      </c>
      <c r="C35" s="317" t="s">
        <v>532</v>
      </c>
      <c r="D35" s="270" t="s">
        <v>81</v>
      </c>
      <c r="E35" s="270" t="s">
        <v>533</v>
      </c>
      <c r="F35" s="318" t="s">
        <v>82</v>
      </c>
      <c r="G35" s="319" t="s">
        <v>65</v>
      </c>
      <c r="H35" s="269" t="s">
        <v>66</v>
      </c>
      <c r="I35" s="320">
        <v>200000</v>
      </c>
      <c r="J35" s="270" t="s">
        <v>76</v>
      </c>
      <c r="K35" s="317" t="s">
        <v>6</v>
      </c>
      <c r="L35" s="317" t="s">
        <v>534</v>
      </c>
    </row>
    <row r="36" spans="1:17" s="142" customFormat="1" ht="30">
      <c r="A36" s="270" t="s">
        <v>0</v>
      </c>
      <c r="B36" s="270" t="s">
        <v>13</v>
      </c>
      <c r="C36" s="322" t="s">
        <v>529</v>
      </c>
      <c r="D36" s="270" t="s">
        <v>218</v>
      </c>
      <c r="E36" s="270" t="s">
        <v>530</v>
      </c>
      <c r="F36" s="318">
        <v>10.025</v>
      </c>
      <c r="G36" s="319" t="s">
        <v>75</v>
      </c>
      <c r="H36" s="269" t="s">
        <v>42</v>
      </c>
      <c r="I36" s="320">
        <v>26205</v>
      </c>
      <c r="J36" s="270" t="s">
        <v>76</v>
      </c>
      <c r="K36" s="317" t="s">
        <v>6</v>
      </c>
      <c r="L36" s="317" t="s">
        <v>531</v>
      </c>
    </row>
    <row r="37" spans="1:17" s="142" customFormat="1" ht="30">
      <c r="A37" s="270" t="s">
        <v>0</v>
      </c>
      <c r="B37" s="270" t="s">
        <v>494</v>
      </c>
      <c r="C37" s="317" t="s">
        <v>495</v>
      </c>
      <c r="D37" s="270" t="s">
        <v>502</v>
      </c>
      <c r="E37" s="270" t="s">
        <v>496</v>
      </c>
      <c r="F37" s="318">
        <v>10.025</v>
      </c>
      <c r="G37" s="319" t="s">
        <v>497</v>
      </c>
      <c r="H37" s="269" t="s">
        <v>503</v>
      </c>
      <c r="I37" s="320">
        <v>45000</v>
      </c>
      <c r="J37" s="270" t="s">
        <v>76</v>
      </c>
      <c r="K37" s="317" t="s">
        <v>6</v>
      </c>
      <c r="L37" s="317" t="s">
        <v>504</v>
      </c>
    </row>
    <row r="38" spans="1:17" s="142" customFormat="1" ht="45">
      <c r="A38" s="270" t="s">
        <v>0</v>
      </c>
      <c r="B38" s="270" t="s">
        <v>467</v>
      </c>
      <c r="C38" s="317" t="s">
        <v>466</v>
      </c>
      <c r="D38" s="270" t="s">
        <v>205</v>
      </c>
      <c r="E38" s="270" t="s">
        <v>468</v>
      </c>
      <c r="F38" s="318">
        <v>10.17</v>
      </c>
      <c r="G38" s="319" t="s">
        <v>206</v>
      </c>
      <c r="H38" s="269" t="s">
        <v>207</v>
      </c>
      <c r="I38" s="320">
        <v>212900.9</v>
      </c>
      <c r="J38" s="270" t="s">
        <v>620</v>
      </c>
      <c r="K38" s="317" t="s">
        <v>6</v>
      </c>
      <c r="L38" s="317" t="s">
        <v>469</v>
      </c>
      <c r="M38" s="323"/>
      <c r="N38" s="323"/>
      <c r="O38" s="323"/>
      <c r="P38" s="323"/>
      <c r="Q38" s="323"/>
    </row>
    <row r="39" spans="1:17" s="142" customFormat="1" ht="45">
      <c r="A39" s="270" t="s">
        <v>0</v>
      </c>
      <c r="B39" s="270" t="s">
        <v>577</v>
      </c>
      <c r="C39" s="317" t="s">
        <v>578</v>
      </c>
      <c r="D39" s="270" t="s">
        <v>203</v>
      </c>
      <c r="E39" s="317" t="s">
        <v>579</v>
      </c>
      <c r="F39" s="318">
        <v>11.012</v>
      </c>
      <c r="G39" s="319" t="s">
        <v>51</v>
      </c>
      <c r="H39" s="269" t="s">
        <v>580</v>
      </c>
      <c r="I39" s="320">
        <v>9900</v>
      </c>
      <c r="J39" s="270" t="s">
        <v>85</v>
      </c>
      <c r="K39" s="317" t="s">
        <v>6</v>
      </c>
      <c r="L39" s="317" t="s">
        <v>581</v>
      </c>
      <c r="M39" s="323"/>
      <c r="N39" s="323"/>
      <c r="O39" s="323"/>
      <c r="P39" s="323"/>
      <c r="Q39" s="323"/>
    </row>
    <row r="40" spans="1:17" s="142" customFormat="1" ht="75">
      <c r="A40" s="270" t="s">
        <v>0</v>
      </c>
      <c r="B40" s="270" t="s">
        <v>583</v>
      </c>
      <c r="C40" s="274" t="s">
        <v>584</v>
      </c>
      <c r="D40" s="270" t="s">
        <v>199</v>
      </c>
      <c r="E40" s="270" t="s">
        <v>582</v>
      </c>
      <c r="F40" s="318">
        <v>10.215</v>
      </c>
      <c r="G40" s="319" t="s">
        <v>32</v>
      </c>
      <c r="H40" s="269" t="s">
        <v>585</v>
      </c>
      <c r="I40" s="320">
        <v>20000</v>
      </c>
      <c r="J40" s="270" t="s">
        <v>114</v>
      </c>
      <c r="K40" s="317" t="s">
        <v>6</v>
      </c>
      <c r="L40" s="317" t="s">
        <v>710</v>
      </c>
    </row>
    <row r="41" spans="1:17" s="142" customFormat="1" ht="30">
      <c r="A41" s="270" t="s">
        <v>0</v>
      </c>
      <c r="B41" s="270" t="s">
        <v>21</v>
      </c>
      <c r="C41" s="317" t="s">
        <v>237</v>
      </c>
      <c r="D41" s="321" t="s">
        <v>108</v>
      </c>
      <c r="E41" s="321" t="s">
        <v>417</v>
      </c>
      <c r="F41" s="318">
        <v>15.657</v>
      </c>
      <c r="G41" s="319" t="s">
        <v>74</v>
      </c>
      <c r="H41" s="269" t="s">
        <v>44</v>
      </c>
      <c r="I41" s="320">
        <v>200000</v>
      </c>
      <c r="J41" s="270" t="s">
        <v>117</v>
      </c>
      <c r="K41" s="317" t="s">
        <v>6</v>
      </c>
      <c r="L41" s="317" t="s">
        <v>711</v>
      </c>
    </row>
    <row r="42" spans="1:17" s="142" customFormat="1" ht="30">
      <c r="A42" s="270" t="s">
        <v>0</v>
      </c>
      <c r="B42" s="270" t="s">
        <v>21</v>
      </c>
      <c r="C42" s="317" t="s">
        <v>212</v>
      </c>
      <c r="D42" s="270" t="s">
        <v>213</v>
      </c>
      <c r="E42" s="270" t="s">
        <v>417</v>
      </c>
      <c r="F42" s="318">
        <v>15.657</v>
      </c>
      <c r="G42" s="319" t="s">
        <v>37</v>
      </c>
      <c r="H42" s="269" t="s">
        <v>44</v>
      </c>
      <c r="I42" s="320">
        <v>88731</v>
      </c>
      <c r="J42" s="317" t="s">
        <v>117</v>
      </c>
      <c r="K42" s="317" t="s">
        <v>6</v>
      </c>
      <c r="L42" s="317" t="s">
        <v>711</v>
      </c>
    </row>
    <row r="43" spans="1:17" s="142" customFormat="1" ht="45">
      <c r="A43" s="324" t="s">
        <v>0</v>
      </c>
      <c r="B43" s="324" t="s">
        <v>463</v>
      </c>
      <c r="C43" s="325" t="s">
        <v>462</v>
      </c>
      <c r="D43" s="324" t="s">
        <v>200</v>
      </c>
      <c r="E43" s="324" t="s">
        <v>464</v>
      </c>
      <c r="F43" s="326">
        <v>10.215</v>
      </c>
      <c r="G43" s="327" t="s">
        <v>38</v>
      </c>
      <c r="H43" s="272" t="s">
        <v>361</v>
      </c>
      <c r="I43" s="328">
        <v>25000</v>
      </c>
      <c r="J43" s="324" t="s">
        <v>114</v>
      </c>
      <c r="K43" s="325" t="s">
        <v>6</v>
      </c>
      <c r="L43" s="325" t="s">
        <v>465</v>
      </c>
    </row>
    <row r="44" spans="1:17" s="142" customFormat="1" ht="45">
      <c r="A44" s="324" t="s">
        <v>0</v>
      </c>
      <c r="B44" s="324" t="s">
        <v>471</v>
      </c>
      <c r="C44" s="325" t="s">
        <v>472</v>
      </c>
      <c r="D44" s="329" t="s">
        <v>470</v>
      </c>
      <c r="E44" s="329" t="s">
        <v>473</v>
      </c>
      <c r="F44" s="326">
        <v>10.215</v>
      </c>
      <c r="G44" s="327" t="s">
        <v>37</v>
      </c>
      <c r="H44" s="272" t="s">
        <v>50</v>
      </c>
      <c r="I44" s="328">
        <v>25000</v>
      </c>
      <c r="J44" s="324" t="s">
        <v>114</v>
      </c>
      <c r="K44" s="325" t="s">
        <v>6</v>
      </c>
      <c r="L44" s="325" t="s">
        <v>474</v>
      </c>
    </row>
    <row r="45" spans="1:17" s="142" customFormat="1" ht="90">
      <c r="A45" s="324" t="s">
        <v>0</v>
      </c>
      <c r="B45" s="324" t="s">
        <v>476</v>
      </c>
      <c r="C45" s="325" t="s">
        <v>475</v>
      </c>
      <c r="D45" s="329" t="s">
        <v>201</v>
      </c>
      <c r="E45" s="329" t="s">
        <v>477</v>
      </c>
      <c r="F45" s="326">
        <v>10.215</v>
      </c>
      <c r="G45" s="327" t="s">
        <v>78</v>
      </c>
      <c r="H45" s="272" t="s">
        <v>202</v>
      </c>
      <c r="I45" s="328">
        <v>47899</v>
      </c>
      <c r="J45" s="324" t="s">
        <v>114</v>
      </c>
      <c r="K45" s="325" t="s">
        <v>6</v>
      </c>
      <c r="L45" s="325" t="s">
        <v>478</v>
      </c>
    </row>
    <row r="46" spans="1:17" s="330" customFormat="1" ht="45">
      <c r="A46" s="270" t="s">
        <v>0</v>
      </c>
      <c r="B46" s="270" t="s">
        <v>481</v>
      </c>
      <c r="C46" s="317" t="s">
        <v>482</v>
      </c>
      <c r="D46" s="321" t="s">
        <v>479</v>
      </c>
      <c r="E46" s="321" t="s">
        <v>480</v>
      </c>
      <c r="F46" s="318">
        <v>10.17</v>
      </c>
      <c r="G46" s="319" t="s">
        <v>194</v>
      </c>
      <c r="H46" s="269" t="s">
        <v>483</v>
      </c>
      <c r="I46" s="320">
        <v>210935.95</v>
      </c>
      <c r="J46" s="270" t="s">
        <v>118</v>
      </c>
      <c r="K46" s="317" t="s">
        <v>6</v>
      </c>
      <c r="L46" s="317" t="s">
        <v>484</v>
      </c>
    </row>
    <row r="47" spans="1:17" s="330" customFormat="1" ht="45">
      <c r="A47" s="270" t="s">
        <v>0</v>
      </c>
      <c r="B47" s="270" t="s">
        <v>523</v>
      </c>
      <c r="C47" s="317" t="s">
        <v>524</v>
      </c>
      <c r="D47" s="321" t="s">
        <v>525</v>
      </c>
      <c r="E47" s="321"/>
      <c r="F47" s="318">
        <v>10.025</v>
      </c>
      <c r="G47" s="319" t="s">
        <v>344</v>
      </c>
      <c r="H47" s="269" t="s">
        <v>526</v>
      </c>
      <c r="I47" s="320">
        <v>86000</v>
      </c>
      <c r="J47" s="270" t="s">
        <v>527</v>
      </c>
      <c r="K47" s="317" t="s">
        <v>6</v>
      </c>
      <c r="L47" s="317" t="s">
        <v>528</v>
      </c>
    </row>
    <row r="48" spans="1:17" s="25" customFormat="1">
      <c r="A48" s="300" t="s">
        <v>0</v>
      </c>
      <c r="B48" s="300" t="s">
        <v>554</v>
      </c>
      <c r="C48" s="301" t="s">
        <v>555</v>
      </c>
      <c r="D48" s="300" t="s">
        <v>557</v>
      </c>
      <c r="E48" s="301" t="s">
        <v>558</v>
      </c>
      <c r="F48" s="300">
        <v>10.202</v>
      </c>
      <c r="G48" s="302">
        <v>42278</v>
      </c>
      <c r="H48" s="469">
        <v>43008</v>
      </c>
      <c r="I48" s="470">
        <v>106425</v>
      </c>
      <c r="J48" s="300" t="s">
        <v>569</v>
      </c>
      <c r="K48" s="300" t="s">
        <v>0</v>
      </c>
      <c r="L48" s="300" t="s">
        <v>568</v>
      </c>
    </row>
    <row r="49" spans="1:12" s="25" customFormat="1" ht="30">
      <c r="A49" s="273" t="s">
        <v>0</v>
      </c>
      <c r="B49" s="273" t="s">
        <v>554</v>
      </c>
      <c r="C49" s="274" t="s">
        <v>556</v>
      </c>
      <c r="D49" s="273" t="s">
        <v>365</v>
      </c>
      <c r="E49" s="274" t="s">
        <v>559</v>
      </c>
      <c r="F49" s="273">
        <v>10.202</v>
      </c>
      <c r="G49" s="275">
        <v>42644</v>
      </c>
      <c r="H49" s="471">
        <v>43373</v>
      </c>
      <c r="I49" s="472">
        <v>19157</v>
      </c>
      <c r="J49" s="273" t="s">
        <v>569</v>
      </c>
      <c r="K49" s="273" t="s">
        <v>0</v>
      </c>
      <c r="L49" s="273" t="s">
        <v>568</v>
      </c>
    </row>
    <row r="50" spans="1:12" s="25" customFormat="1">
      <c r="A50" s="273" t="s">
        <v>0</v>
      </c>
      <c r="B50" s="273" t="s">
        <v>407</v>
      </c>
      <c r="C50" s="274" t="s">
        <v>367</v>
      </c>
      <c r="D50" s="273" t="s">
        <v>369</v>
      </c>
      <c r="E50" s="273" t="s">
        <v>368</v>
      </c>
      <c r="F50" s="273">
        <v>10.202999999999999</v>
      </c>
      <c r="G50" s="275">
        <v>42278</v>
      </c>
      <c r="H50" s="471">
        <v>43008</v>
      </c>
      <c r="I50" s="472">
        <v>165342</v>
      </c>
      <c r="J50" s="273" t="s">
        <v>569</v>
      </c>
      <c r="K50" s="273" t="s">
        <v>0</v>
      </c>
      <c r="L50" s="273" t="s">
        <v>568</v>
      </c>
    </row>
    <row r="51" spans="1:12" s="25" customFormat="1">
      <c r="A51" s="273" t="s">
        <v>0</v>
      </c>
      <c r="B51" s="273" t="s">
        <v>407</v>
      </c>
      <c r="C51" s="274" t="s">
        <v>366</v>
      </c>
      <c r="D51" s="274" t="s">
        <v>560</v>
      </c>
      <c r="E51" s="273" t="s">
        <v>561</v>
      </c>
      <c r="F51" s="273">
        <v>10.202999999999999</v>
      </c>
      <c r="G51" s="275">
        <v>42644</v>
      </c>
      <c r="H51" s="471">
        <v>43373</v>
      </c>
      <c r="I51" s="472">
        <v>29762</v>
      </c>
      <c r="J51" s="273" t="s">
        <v>569</v>
      </c>
      <c r="K51" s="273" t="s">
        <v>0</v>
      </c>
      <c r="L51" s="273" t="s">
        <v>568</v>
      </c>
    </row>
    <row r="52" spans="1:12" s="25" customFormat="1">
      <c r="A52" s="273" t="s">
        <v>0</v>
      </c>
      <c r="B52" s="273" t="s">
        <v>406</v>
      </c>
      <c r="C52" s="274" t="s">
        <v>370</v>
      </c>
      <c r="D52" s="273" t="s">
        <v>371</v>
      </c>
      <c r="E52" s="273" t="s">
        <v>372</v>
      </c>
      <c r="F52" s="273">
        <v>10.202999999999999</v>
      </c>
      <c r="G52" s="275">
        <v>42278</v>
      </c>
      <c r="H52" s="471">
        <v>43008</v>
      </c>
      <c r="I52" s="472">
        <v>1220424</v>
      </c>
      <c r="J52" s="273" t="s">
        <v>569</v>
      </c>
      <c r="K52" s="273" t="s">
        <v>0</v>
      </c>
      <c r="L52" s="273" t="s">
        <v>568</v>
      </c>
    </row>
    <row r="53" spans="1:12" s="25" customFormat="1" ht="30">
      <c r="A53" s="273" t="s">
        <v>0</v>
      </c>
      <c r="B53" s="273" t="s">
        <v>373</v>
      </c>
      <c r="C53" s="274" t="s">
        <v>374</v>
      </c>
      <c r="D53" s="273" t="s">
        <v>376</v>
      </c>
      <c r="E53" s="273" t="s">
        <v>375</v>
      </c>
      <c r="F53" s="273">
        <v>10.308</v>
      </c>
      <c r="G53" s="275">
        <v>42614</v>
      </c>
      <c r="H53" s="471">
        <v>43343</v>
      </c>
      <c r="I53" s="472">
        <v>130000</v>
      </c>
      <c r="J53" s="273" t="s">
        <v>10</v>
      </c>
      <c r="K53" s="273" t="s">
        <v>0</v>
      </c>
      <c r="L53" s="274" t="s">
        <v>618</v>
      </c>
    </row>
    <row r="54" spans="1:12" s="25" customFormat="1" ht="30">
      <c r="A54" s="273" t="s">
        <v>0</v>
      </c>
      <c r="B54" s="273" t="s">
        <v>373</v>
      </c>
      <c r="C54" s="274" t="s">
        <v>377</v>
      </c>
      <c r="D54" s="273" t="s">
        <v>379</v>
      </c>
      <c r="E54" s="273" t="s">
        <v>378</v>
      </c>
      <c r="F54" s="273">
        <v>10.308</v>
      </c>
      <c r="G54" s="275">
        <v>42614</v>
      </c>
      <c r="H54" s="471">
        <v>43343</v>
      </c>
      <c r="I54" s="472">
        <v>150000</v>
      </c>
      <c r="J54" s="273" t="s">
        <v>10</v>
      </c>
      <c r="K54" s="273" t="s">
        <v>0</v>
      </c>
      <c r="L54" s="274" t="s">
        <v>619</v>
      </c>
    </row>
    <row r="55" spans="1:12" s="25" customFormat="1">
      <c r="A55" s="273" t="s">
        <v>0</v>
      </c>
      <c r="B55" s="273" t="s">
        <v>553</v>
      </c>
      <c r="C55" s="274" t="s">
        <v>380</v>
      </c>
      <c r="D55" s="276" t="s">
        <v>566</v>
      </c>
      <c r="E55" s="273" t="s">
        <v>381</v>
      </c>
      <c r="F55" s="273">
        <v>10.5</v>
      </c>
      <c r="G55" s="275" t="s">
        <v>382</v>
      </c>
      <c r="H55" s="471"/>
      <c r="I55" s="472">
        <v>1118297</v>
      </c>
      <c r="J55" s="273" t="s">
        <v>570</v>
      </c>
      <c r="K55" s="273" t="s">
        <v>0</v>
      </c>
      <c r="L55" s="273" t="s">
        <v>568</v>
      </c>
    </row>
    <row r="56" spans="1:12" s="25" customFormat="1">
      <c r="A56" s="273" t="s">
        <v>0</v>
      </c>
      <c r="B56" s="273" t="s">
        <v>553</v>
      </c>
      <c r="C56" s="274" t="s">
        <v>380</v>
      </c>
      <c r="D56" s="276" t="s">
        <v>567</v>
      </c>
      <c r="E56" s="273" t="s">
        <v>564</v>
      </c>
      <c r="F56" s="273">
        <v>10.5</v>
      </c>
      <c r="G56" s="273" t="s">
        <v>383</v>
      </c>
      <c r="H56" s="473"/>
      <c r="I56" s="472">
        <v>1223034</v>
      </c>
      <c r="J56" s="273" t="s">
        <v>570</v>
      </c>
      <c r="K56" s="273" t="s">
        <v>0</v>
      </c>
      <c r="L56" s="273" t="s">
        <v>568</v>
      </c>
    </row>
    <row r="57" spans="1:12" s="25" customFormat="1">
      <c r="A57" s="273" t="s">
        <v>0</v>
      </c>
      <c r="B57" s="273" t="s">
        <v>553</v>
      </c>
      <c r="C57" s="274" t="s">
        <v>380</v>
      </c>
      <c r="D57" s="276" t="s">
        <v>566</v>
      </c>
      <c r="E57" s="273" t="s">
        <v>565</v>
      </c>
      <c r="F57" s="273">
        <v>10.5</v>
      </c>
      <c r="G57" s="273" t="s">
        <v>384</v>
      </c>
      <c r="H57" s="473"/>
      <c r="I57" s="472">
        <v>1327771</v>
      </c>
      <c r="J57" s="273" t="s">
        <v>570</v>
      </c>
      <c r="K57" s="273" t="s">
        <v>0</v>
      </c>
      <c r="L57" s="273" t="s">
        <v>568</v>
      </c>
    </row>
    <row r="58" spans="1:12" s="25" customFormat="1">
      <c r="A58" s="273" t="s">
        <v>0</v>
      </c>
      <c r="B58" s="273" t="s">
        <v>573</v>
      </c>
      <c r="C58" s="274" t="s">
        <v>385</v>
      </c>
      <c r="D58" s="273" t="s">
        <v>386</v>
      </c>
      <c r="E58" s="273" t="s">
        <v>387</v>
      </c>
      <c r="F58" s="273">
        <v>10.5</v>
      </c>
      <c r="G58" s="275">
        <v>41913</v>
      </c>
      <c r="H58" s="471">
        <v>43738</v>
      </c>
      <c r="I58" s="472">
        <v>103831</v>
      </c>
      <c r="J58" s="273" t="s">
        <v>570</v>
      </c>
      <c r="K58" s="273" t="s">
        <v>0</v>
      </c>
      <c r="L58" s="273" t="s">
        <v>568</v>
      </c>
    </row>
    <row r="59" spans="1:12" s="25" customFormat="1">
      <c r="A59" s="273" t="s">
        <v>0</v>
      </c>
      <c r="B59" s="273" t="s">
        <v>573</v>
      </c>
      <c r="C59" s="274" t="s">
        <v>388</v>
      </c>
      <c r="D59" s="273" t="s">
        <v>390</v>
      </c>
      <c r="E59" s="273" t="s">
        <v>389</v>
      </c>
      <c r="F59" s="273">
        <v>10.5</v>
      </c>
      <c r="G59" s="275">
        <v>42278</v>
      </c>
      <c r="H59" s="471">
        <v>44104</v>
      </c>
      <c r="I59" s="472">
        <v>103757</v>
      </c>
      <c r="J59" s="273" t="s">
        <v>570</v>
      </c>
      <c r="K59" s="273" t="s">
        <v>0</v>
      </c>
      <c r="L59" s="273" t="s">
        <v>568</v>
      </c>
    </row>
    <row r="60" spans="1:12" s="25" customFormat="1">
      <c r="A60" s="273" t="s">
        <v>0</v>
      </c>
      <c r="B60" s="273" t="s">
        <v>573</v>
      </c>
      <c r="C60" s="274" t="s">
        <v>388</v>
      </c>
      <c r="D60" s="273" t="s">
        <v>390</v>
      </c>
      <c r="E60" s="273" t="s">
        <v>391</v>
      </c>
      <c r="F60" s="273">
        <v>10.5</v>
      </c>
      <c r="G60" s="275">
        <v>42644</v>
      </c>
      <c r="H60" s="471">
        <v>44469</v>
      </c>
      <c r="I60" s="472">
        <v>18676</v>
      </c>
      <c r="J60" s="273" t="s">
        <v>570</v>
      </c>
      <c r="K60" s="273" t="s">
        <v>0</v>
      </c>
      <c r="L60" s="273" t="s">
        <v>568</v>
      </c>
    </row>
    <row r="61" spans="1:12" s="25" customFormat="1">
      <c r="A61" s="273" t="s">
        <v>0</v>
      </c>
      <c r="B61" s="273" t="s">
        <v>553</v>
      </c>
      <c r="C61" s="274" t="s">
        <v>392</v>
      </c>
      <c r="D61" s="273" t="s">
        <v>393</v>
      </c>
      <c r="E61" s="273" t="s">
        <v>394</v>
      </c>
      <c r="F61" s="273">
        <v>10.5</v>
      </c>
      <c r="G61" s="273" t="s">
        <v>395</v>
      </c>
      <c r="H61" s="473"/>
      <c r="I61" s="472">
        <v>1187608.96</v>
      </c>
      <c r="J61" s="273" t="s">
        <v>570</v>
      </c>
      <c r="K61" s="273" t="s">
        <v>0</v>
      </c>
      <c r="L61" s="273" t="s">
        <v>568</v>
      </c>
    </row>
    <row r="62" spans="1:12" s="25" customFormat="1">
      <c r="A62" s="273" t="s">
        <v>0</v>
      </c>
      <c r="B62" s="273" t="s">
        <v>553</v>
      </c>
      <c r="C62" s="274" t="s">
        <v>396</v>
      </c>
      <c r="D62" s="273" t="s">
        <v>397</v>
      </c>
      <c r="E62" s="273" t="s">
        <v>398</v>
      </c>
      <c r="F62" s="273">
        <v>10.5</v>
      </c>
      <c r="G62" s="273" t="s">
        <v>399</v>
      </c>
      <c r="H62" s="473"/>
      <c r="I62" s="472">
        <v>239314</v>
      </c>
      <c r="J62" s="273" t="s">
        <v>570</v>
      </c>
      <c r="K62" s="273" t="s">
        <v>0</v>
      </c>
      <c r="L62" s="273" t="s">
        <v>568</v>
      </c>
    </row>
    <row r="63" spans="1:12" s="25" customFormat="1">
      <c r="A63" s="273" t="s">
        <v>0</v>
      </c>
      <c r="B63" s="273" t="s">
        <v>400</v>
      </c>
      <c r="C63" s="274" t="s">
        <v>401</v>
      </c>
      <c r="D63" s="273" t="s">
        <v>402</v>
      </c>
      <c r="E63" s="273" t="s">
        <v>403</v>
      </c>
      <c r="F63" s="273">
        <v>10.68</v>
      </c>
      <c r="G63" s="275">
        <v>42568</v>
      </c>
      <c r="H63" s="471">
        <v>43271</v>
      </c>
      <c r="I63" s="472">
        <v>90000</v>
      </c>
      <c r="J63" s="273" t="s">
        <v>571</v>
      </c>
      <c r="K63" s="273" t="s">
        <v>0</v>
      </c>
      <c r="L63" s="273"/>
    </row>
    <row r="64" spans="1:12" s="140" customFormat="1">
      <c r="A64" s="277" t="s">
        <v>0</v>
      </c>
      <c r="B64" s="277" t="s">
        <v>407</v>
      </c>
      <c r="C64" s="274" t="s">
        <v>562</v>
      </c>
      <c r="D64" s="277" t="s">
        <v>572</v>
      </c>
      <c r="E64" s="277" t="s">
        <v>563</v>
      </c>
      <c r="F64" s="277">
        <v>10.202999999999999</v>
      </c>
      <c r="G64" s="277"/>
      <c r="H64" s="474" t="s">
        <v>399</v>
      </c>
      <c r="I64" s="475">
        <v>82671</v>
      </c>
      <c r="J64" s="277" t="s">
        <v>569</v>
      </c>
      <c r="K64" s="273" t="s">
        <v>0</v>
      </c>
      <c r="L64" s="273" t="s">
        <v>568</v>
      </c>
    </row>
    <row r="65" spans="1:12" s="142" customFormat="1" ht="4" customHeight="1" thickBot="1">
      <c r="A65" s="128"/>
      <c r="B65" s="128"/>
      <c r="C65" s="309"/>
      <c r="D65" s="310"/>
      <c r="E65" s="310"/>
      <c r="F65" s="311"/>
      <c r="G65" s="312"/>
      <c r="H65" s="90"/>
      <c r="I65" s="313"/>
      <c r="J65" s="128"/>
      <c r="K65" s="309"/>
      <c r="L65" s="309"/>
    </row>
    <row r="66" spans="1:12" s="142" customFormat="1" ht="31" thickTop="1">
      <c r="A66" s="363" t="s">
        <v>175</v>
      </c>
      <c r="B66" s="363" t="s">
        <v>151</v>
      </c>
      <c r="C66" s="364" t="s">
        <v>538</v>
      </c>
      <c r="D66" s="363" t="s">
        <v>541</v>
      </c>
      <c r="E66" s="363" t="s">
        <v>544</v>
      </c>
      <c r="F66" s="365" t="s">
        <v>154</v>
      </c>
      <c r="G66" s="366" t="s">
        <v>435</v>
      </c>
      <c r="H66" s="367" t="s">
        <v>500</v>
      </c>
      <c r="I66" s="368">
        <v>363096</v>
      </c>
      <c r="J66" s="363" t="s">
        <v>547</v>
      </c>
      <c r="K66" s="364" t="s">
        <v>5</v>
      </c>
      <c r="L66" s="364" t="s">
        <v>550</v>
      </c>
    </row>
    <row r="67" spans="1:12" s="142" customFormat="1" ht="45">
      <c r="A67" s="369" t="s">
        <v>175</v>
      </c>
      <c r="B67" s="363" t="s">
        <v>151</v>
      </c>
      <c r="C67" s="370" t="s">
        <v>539</v>
      </c>
      <c r="D67" s="369" t="s">
        <v>542</v>
      </c>
      <c r="E67" s="369" t="s">
        <v>545</v>
      </c>
      <c r="F67" s="371" t="s">
        <v>152</v>
      </c>
      <c r="G67" s="372" t="s">
        <v>435</v>
      </c>
      <c r="H67" s="373" t="s">
        <v>500</v>
      </c>
      <c r="I67" s="374">
        <v>297205</v>
      </c>
      <c r="J67" s="369" t="s">
        <v>548</v>
      </c>
      <c r="K67" s="370" t="s">
        <v>5</v>
      </c>
      <c r="L67" s="370" t="s">
        <v>551</v>
      </c>
    </row>
    <row r="68" spans="1:12" s="142" customFormat="1" ht="31" thickBot="1">
      <c r="A68" s="375" t="s">
        <v>175</v>
      </c>
      <c r="B68" s="376" t="s">
        <v>151</v>
      </c>
      <c r="C68" s="377" t="s">
        <v>540</v>
      </c>
      <c r="D68" s="375" t="s">
        <v>543</v>
      </c>
      <c r="E68" s="375" t="s">
        <v>546</v>
      </c>
      <c r="F68" s="378" t="s">
        <v>153</v>
      </c>
      <c r="G68" s="379" t="s">
        <v>435</v>
      </c>
      <c r="H68" s="380" t="s">
        <v>500</v>
      </c>
      <c r="I68" s="381">
        <v>414012</v>
      </c>
      <c r="J68" s="375" t="s">
        <v>549</v>
      </c>
      <c r="K68" s="377" t="s">
        <v>5</v>
      </c>
      <c r="L68" s="377" t="s">
        <v>552</v>
      </c>
    </row>
    <row r="69" spans="1:12" s="142" customFormat="1" ht="4" customHeight="1" thickTop="1" thickBot="1">
      <c r="A69" s="128"/>
      <c r="B69" s="331"/>
      <c r="C69" s="309"/>
      <c r="D69" s="310"/>
      <c r="E69" s="310"/>
      <c r="F69" s="311"/>
      <c r="G69" s="312"/>
      <c r="H69" s="90"/>
      <c r="I69" s="313"/>
      <c r="J69" s="128"/>
      <c r="K69" s="309"/>
      <c r="L69" s="309"/>
    </row>
    <row r="70" spans="1:12" s="142" customFormat="1" ht="61" thickTop="1">
      <c r="A70" s="350" t="s">
        <v>67</v>
      </c>
      <c r="B70" s="350" t="s">
        <v>84</v>
      </c>
      <c r="C70" s="351" t="s">
        <v>429</v>
      </c>
      <c r="D70" s="350" t="s">
        <v>310</v>
      </c>
      <c r="E70" s="350" t="s">
        <v>311</v>
      </c>
      <c r="F70" s="353">
        <v>11.481999999999999</v>
      </c>
      <c r="G70" s="354" t="s">
        <v>312</v>
      </c>
      <c r="H70" s="278" t="s">
        <v>313</v>
      </c>
      <c r="I70" s="355">
        <v>78583</v>
      </c>
      <c r="J70" s="351" t="s">
        <v>430</v>
      </c>
      <c r="K70" s="351" t="s">
        <v>6</v>
      </c>
      <c r="L70" s="382" t="s">
        <v>431</v>
      </c>
    </row>
    <row r="71" spans="1:12" s="142" customFormat="1" ht="30">
      <c r="A71" s="383" t="s">
        <v>67</v>
      </c>
      <c r="B71" s="383" t="s">
        <v>322</v>
      </c>
      <c r="C71" s="382" t="s">
        <v>451</v>
      </c>
      <c r="D71" s="384" t="s">
        <v>195</v>
      </c>
      <c r="E71" s="385" t="s">
        <v>314</v>
      </c>
      <c r="F71" s="386">
        <v>15.945</v>
      </c>
      <c r="G71" s="387" t="s">
        <v>31</v>
      </c>
      <c r="H71" s="287" t="s">
        <v>47</v>
      </c>
      <c r="I71" s="388">
        <f>45021+45000</f>
        <v>90021</v>
      </c>
      <c r="J71" s="383" t="s">
        <v>124</v>
      </c>
      <c r="K71" s="382" t="s">
        <v>6</v>
      </c>
      <c r="L71" s="382" t="s">
        <v>450</v>
      </c>
    </row>
    <row r="72" spans="1:12" s="142" customFormat="1" ht="45">
      <c r="A72" s="383" t="s">
        <v>67</v>
      </c>
      <c r="B72" s="383" t="s">
        <v>224</v>
      </c>
      <c r="C72" s="382" t="s">
        <v>449</v>
      </c>
      <c r="D72" s="384" t="s">
        <v>226</v>
      </c>
      <c r="E72" s="384" t="s">
        <v>447</v>
      </c>
      <c r="F72" s="386"/>
      <c r="G72" s="387" t="s">
        <v>227</v>
      </c>
      <c r="H72" s="287" t="s">
        <v>228</v>
      </c>
      <c r="I72" s="388">
        <v>65018</v>
      </c>
      <c r="J72" s="383" t="s">
        <v>124</v>
      </c>
      <c r="K72" s="382" t="s">
        <v>6</v>
      </c>
      <c r="L72" s="382" t="s">
        <v>448</v>
      </c>
    </row>
    <row r="73" spans="1:12" s="142" customFormat="1" ht="60">
      <c r="A73" s="383" t="s">
        <v>67</v>
      </c>
      <c r="B73" s="383" t="s">
        <v>322</v>
      </c>
      <c r="C73" s="382" t="s">
        <v>454</v>
      </c>
      <c r="D73" s="384" t="s">
        <v>220</v>
      </c>
      <c r="E73" s="384" t="s">
        <v>221</v>
      </c>
      <c r="F73" s="386">
        <v>15.945</v>
      </c>
      <c r="G73" s="387" t="s">
        <v>222</v>
      </c>
      <c r="H73" s="287" t="s">
        <v>340</v>
      </c>
      <c r="I73" s="388">
        <f>61000+40000+50000+59650</f>
        <v>210650</v>
      </c>
      <c r="J73" s="383" t="s">
        <v>124</v>
      </c>
      <c r="K73" s="382" t="s">
        <v>5</v>
      </c>
      <c r="L73" s="382" t="s">
        <v>705</v>
      </c>
    </row>
    <row r="74" spans="1:12" s="142" customFormat="1" ht="75">
      <c r="A74" s="383" t="s">
        <v>67</v>
      </c>
      <c r="B74" s="383" t="s">
        <v>321</v>
      </c>
      <c r="C74" s="382" t="s">
        <v>785</v>
      </c>
      <c r="D74" s="384" t="s">
        <v>130</v>
      </c>
      <c r="E74" s="384" t="s">
        <v>455</v>
      </c>
      <c r="F74" s="386">
        <v>15.65</v>
      </c>
      <c r="G74" s="387" t="s">
        <v>131</v>
      </c>
      <c r="H74" s="287" t="s">
        <v>132</v>
      </c>
      <c r="I74" s="388">
        <v>39982</v>
      </c>
      <c r="J74" s="383" t="s">
        <v>123</v>
      </c>
      <c r="K74" s="382" t="s">
        <v>5</v>
      </c>
      <c r="L74" s="382" t="s">
        <v>712</v>
      </c>
    </row>
    <row r="75" spans="1:12" s="142" customFormat="1" ht="30">
      <c r="A75" s="383" t="s">
        <v>67</v>
      </c>
      <c r="B75" s="383" t="s">
        <v>439</v>
      </c>
      <c r="C75" s="382" t="s">
        <v>315</v>
      </c>
      <c r="D75" s="385" t="s">
        <v>440</v>
      </c>
      <c r="E75" s="384" t="s">
        <v>316</v>
      </c>
      <c r="F75" s="386">
        <v>11.481999999999999</v>
      </c>
      <c r="G75" s="387" t="s">
        <v>37</v>
      </c>
      <c r="H75" s="287" t="s">
        <v>361</v>
      </c>
      <c r="I75" s="388">
        <v>59000</v>
      </c>
      <c r="J75" s="383" t="s">
        <v>112</v>
      </c>
      <c r="K75" s="382" t="s">
        <v>6</v>
      </c>
      <c r="L75" s="382" t="s">
        <v>441</v>
      </c>
    </row>
    <row r="76" spans="1:12" s="142" customFormat="1" ht="45">
      <c r="A76" s="383" t="s">
        <v>67</v>
      </c>
      <c r="B76" s="383" t="s">
        <v>84</v>
      </c>
      <c r="C76" s="382" t="s">
        <v>786</v>
      </c>
      <c r="D76" s="383" t="s">
        <v>110</v>
      </c>
      <c r="E76" s="383" t="s">
        <v>317</v>
      </c>
      <c r="F76" s="386">
        <v>11.481999999999999</v>
      </c>
      <c r="G76" s="387" t="s">
        <v>111</v>
      </c>
      <c r="H76" s="287" t="s">
        <v>54</v>
      </c>
      <c r="I76" s="388">
        <v>67778</v>
      </c>
      <c r="J76" s="382" t="s">
        <v>445</v>
      </c>
      <c r="K76" s="382" t="s">
        <v>6</v>
      </c>
      <c r="L76" s="382" t="s">
        <v>446</v>
      </c>
    </row>
    <row r="77" spans="1:12" s="142" customFormat="1" ht="45">
      <c r="A77" s="383" t="s">
        <v>67</v>
      </c>
      <c r="B77" s="382" t="s">
        <v>788</v>
      </c>
      <c r="C77" s="382" t="s">
        <v>427</v>
      </c>
      <c r="D77" s="384" t="s">
        <v>196</v>
      </c>
      <c r="E77" s="384" t="s">
        <v>318</v>
      </c>
      <c r="F77" s="386">
        <v>11.427</v>
      </c>
      <c r="G77" s="387" t="s">
        <v>197</v>
      </c>
      <c r="H77" s="287" t="s">
        <v>44</v>
      </c>
      <c r="I77" s="388">
        <v>26517</v>
      </c>
      <c r="J77" s="383" t="s">
        <v>235</v>
      </c>
      <c r="K77" s="382" t="s">
        <v>6</v>
      </c>
      <c r="L77" s="382" t="s">
        <v>428</v>
      </c>
    </row>
    <row r="78" spans="1:12" s="142" customFormat="1" ht="45">
      <c r="A78" s="383" t="s">
        <v>67</v>
      </c>
      <c r="B78" s="383" t="s">
        <v>439</v>
      </c>
      <c r="C78" s="382" t="s">
        <v>442</v>
      </c>
      <c r="D78" s="384" t="s">
        <v>234</v>
      </c>
      <c r="E78" s="384" t="s">
        <v>319</v>
      </c>
      <c r="F78" s="386"/>
      <c r="G78" s="387" t="s">
        <v>37</v>
      </c>
      <c r="H78" s="287" t="s">
        <v>361</v>
      </c>
      <c r="I78" s="388">
        <v>40920</v>
      </c>
      <c r="J78" s="382" t="s">
        <v>445</v>
      </c>
      <c r="K78" s="382" t="s">
        <v>6</v>
      </c>
      <c r="L78" s="382" t="s">
        <v>443</v>
      </c>
    </row>
    <row r="79" spans="1:12" s="142" customFormat="1" ht="60">
      <c r="A79" s="383" t="s">
        <v>67</v>
      </c>
      <c r="B79" s="383" t="s">
        <v>84</v>
      </c>
      <c r="C79" s="382" t="s">
        <v>452</v>
      </c>
      <c r="D79" s="384" t="s">
        <v>198</v>
      </c>
      <c r="E79" s="384" t="s">
        <v>453</v>
      </c>
      <c r="F79" s="386">
        <v>11.481999999999999</v>
      </c>
      <c r="G79" s="387" t="s">
        <v>74</v>
      </c>
      <c r="H79" s="287" t="s">
        <v>54</v>
      </c>
      <c r="I79" s="388">
        <v>59256</v>
      </c>
      <c r="J79" s="383" t="s">
        <v>124</v>
      </c>
      <c r="K79" s="382" t="s">
        <v>6</v>
      </c>
      <c r="L79" s="382" t="s">
        <v>713</v>
      </c>
    </row>
    <row r="80" spans="1:12" s="330" customFormat="1" ht="45">
      <c r="A80" s="389" t="s">
        <v>67</v>
      </c>
      <c r="B80" s="389" t="s">
        <v>789</v>
      </c>
      <c r="C80" s="390" t="s">
        <v>456</v>
      </c>
      <c r="D80" s="391" t="s">
        <v>163</v>
      </c>
      <c r="E80" s="392" t="s">
        <v>320</v>
      </c>
      <c r="F80" s="393">
        <v>15.945</v>
      </c>
      <c r="G80" s="394" t="s">
        <v>164</v>
      </c>
      <c r="H80" s="395" t="s">
        <v>457</v>
      </c>
      <c r="I80" s="396">
        <v>79964.42</v>
      </c>
      <c r="J80" s="389" t="s">
        <v>123</v>
      </c>
      <c r="K80" s="390" t="s">
        <v>5</v>
      </c>
      <c r="L80" s="390" t="s">
        <v>458</v>
      </c>
    </row>
    <row r="81" spans="1:12" s="330" customFormat="1" ht="30">
      <c r="A81" s="383" t="s">
        <v>67</v>
      </c>
      <c r="B81" s="383" t="s">
        <v>768</v>
      </c>
      <c r="C81" s="382" t="s">
        <v>421</v>
      </c>
      <c r="D81" s="384" t="s">
        <v>422</v>
      </c>
      <c r="E81" s="385" t="s">
        <v>423</v>
      </c>
      <c r="F81" s="386">
        <v>11.481999999999999</v>
      </c>
      <c r="G81" s="387" t="s">
        <v>424</v>
      </c>
      <c r="H81" s="287" t="s">
        <v>299</v>
      </c>
      <c r="I81" s="388">
        <f>199997*2</f>
        <v>399994</v>
      </c>
      <c r="J81" s="383" t="s">
        <v>425</v>
      </c>
      <c r="K81" s="382" t="s">
        <v>5</v>
      </c>
      <c r="L81" s="382" t="s">
        <v>426</v>
      </c>
    </row>
    <row r="82" spans="1:12" s="330" customFormat="1" ht="61" thickBot="1">
      <c r="A82" s="389" t="s">
        <v>67</v>
      </c>
      <c r="B82" s="389" t="s">
        <v>404</v>
      </c>
      <c r="C82" s="390" t="s">
        <v>432</v>
      </c>
      <c r="D82" s="391" t="s">
        <v>433</v>
      </c>
      <c r="E82" s="392" t="s">
        <v>434</v>
      </c>
      <c r="F82" s="393">
        <v>11.427</v>
      </c>
      <c r="G82" s="394" t="s">
        <v>435</v>
      </c>
      <c r="H82" s="395" t="s">
        <v>436</v>
      </c>
      <c r="I82" s="396">
        <v>214460</v>
      </c>
      <c r="J82" s="390" t="s">
        <v>437</v>
      </c>
      <c r="K82" s="390" t="s">
        <v>6</v>
      </c>
      <c r="L82" s="390" t="s">
        <v>438</v>
      </c>
    </row>
    <row r="83" spans="1:12" s="164" customFormat="1" ht="4" customHeight="1" thickBot="1">
      <c r="A83" s="288"/>
      <c r="B83" s="289"/>
      <c r="C83" s="290"/>
      <c r="D83" s="291"/>
      <c r="E83" s="291"/>
      <c r="F83" s="292"/>
      <c r="G83" s="293"/>
      <c r="H83" s="294"/>
      <c r="I83" s="295"/>
      <c r="J83" s="289"/>
      <c r="K83" s="290"/>
      <c r="L83" s="296"/>
    </row>
    <row r="84" spans="1:12" s="164" customFormat="1" ht="46" thickBot="1">
      <c r="A84" s="303" t="s">
        <v>68</v>
      </c>
      <c r="B84" s="303" t="s">
        <v>11</v>
      </c>
      <c r="C84" s="304" t="s">
        <v>307</v>
      </c>
      <c r="D84" s="303" t="s">
        <v>308</v>
      </c>
      <c r="E84" s="263">
        <v>1659182</v>
      </c>
      <c r="F84" s="305">
        <v>47.07</v>
      </c>
      <c r="G84" s="306" t="s">
        <v>52</v>
      </c>
      <c r="H84" s="397" t="s">
        <v>309</v>
      </c>
      <c r="I84" s="307">
        <v>250000</v>
      </c>
      <c r="J84" s="303" t="s">
        <v>70</v>
      </c>
      <c r="K84" s="304" t="s">
        <v>6</v>
      </c>
      <c r="L84" s="304" t="s">
        <v>714</v>
      </c>
    </row>
    <row r="85" spans="1:12" s="164" customFormat="1" ht="4" customHeight="1" thickBot="1">
      <c r="A85" s="288"/>
      <c r="B85" s="289"/>
      <c r="C85" s="290"/>
      <c r="D85" s="291"/>
      <c r="E85" s="291"/>
      <c r="F85" s="292"/>
      <c r="G85" s="293"/>
      <c r="H85" s="294"/>
      <c r="I85" s="295"/>
      <c r="J85" s="289"/>
      <c r="K85" s="290"/>
      <c r="L85" s="296"/>
    </row>
    <row r="86" spans="1:12" s="164" customFormat="1" ht="30">
      <c r="A86" s="257" t="s">
        <v>16</v>
      </c>
      <c r="B86" s="257" t="s">
        <v>9</v>
      </c>
      <c r="C86" s="258" t="s">
        <v>253</v>
      </c>
      <c r="D86" s="259" t="s">
        <v>87</v>
      </c>
      <c r="E86" s="259" t="s">
        <v>246</v>
      </c>
      <c r="F86" s="260">
        <v>15.946</v>
      </c>
      <c r="G86" s="261" t="s">
        <v>30</v>
      </c>
      <c r="H86" s="367" t="s">
        <v>46</v>
      </c>
      <c r="I86" s="262">
        <v>23324</v>
      </c>
      <c r="J86" s="257" t="s">
        <v>113</v>
      </c>
      <c r="K86" s="258" t="s">
        <v>6</v>
      </c>
      <c r="L86" s="258" t="s">
        <v>715</v>
      </c>
    </row>
    <row r="87" spans="1:12" s="138" customFormat="1" ht="30">
      <c r="A87" s="398" t="s">
        <v>16</v>
      </c>
      <c r="B87" s="398" t="s">
        <v>9</v>
      </c>
      <c r="C87" s="399" t="s">
        <v>873</v>
      </c>
      <c r="D87" s="400" t="s">
        <v>94</v>
      </c>
      <c r="E87" s="400" t="s">
        <v>248</v>
      </c>
      <c r="F87" s="401">
        <v>15.875</v>
      </c>
      <c r="G87" s="402" t="s">
        <v>24</v>
      </c>
      <c r="H87" s="403" t="s">
        <v>41</v>
      </c>
      <c r="I87" s="404">
        <v>335156</v>
      </c>
      <c r="J87" s="398" t="s">
        <v>113</v>
      </c>
      <c r="K87" s="399" t="s">
        <v>6</v>
      </c>
      <c r="L87" s="399" t="s">
        <v>716</v>
      </c>
    </row>
    <row r="88" spans="1:12" s="138" customFormat="1" ht="30">
      <c r="A88" s="398" t="s">
        <v>16</v>
      </c>
      <c r="B88" s="398" t="s">
        <v>768</v>
      </c>
      <c r="C88" s="399" t="s">
        <v>254</v>
      </c>
      <c r="D88" s="398" t="s">
        <v>92</v>
      </c>
      <c r="E88" s="398" t="s">
        <v>249</v>
      </c>
      <c r="F88" s="405">
        <v>15.875</v>
      </c>
      <c r="G88" s="402" t="s">
        <v>26</v>
      </c>
      <c r="H88" s="403" t="s">
        <v>43</v>
      </c>
      <c r="I88" s="404">
        <v>40000</v>
      </c>
      <c r="J88" s="406" t="s">
        <v>122</v>
      </c>
      <c r="K88" s="399" t="s">
        <v>6</v>
      </c>
      <c r="L88" s="399" t="s">
        <v>250</v>
      </c>
    </row>
    <row r="89" spans="1:12" s="138" customFormat="1">
      <c r="A89" s="398" t="s">
        <v>16</v>
      </c>
      <c r="B89" s="398" t="s">
        <v>771</v>
      </c>
      <c r="C89" s="399" t="s">
        <v>295</v>
      </c>
      <c r="D89" s="398" t="s">
        <v>191</v>
      </c>
      <c r="E89" s="398"/>
      <c r="F89" s="405">
        <v>93.283000000000001</v>
      </c>
      <c r="G89" s="402" t="s">
        <v>48</v>
      </c>
      <c r="H89" s="373" t="s">
        <v>294</v>
      </c>
      <c r="I89" s="404">
        <f>87153</f>
        <v>87153</v>
      </c>
      <c r="J89" s="406" t="s">
        <v>113</v>
      </c>
      <c r="K89" s="399" t="s">
        <v>6</v>
      </c>
      <c r="L89" s="399" t="s">
        <v>301</v>
      </c>
    </row>
    <row r="90" spans="1:12" s="138" customFormat="1" ht="30">
      <c r="A90" s="399" t="s">
        <v>16</v>
      </c>
      <c r="B90" s="399" t="s">
        <v>772</v>
      </c>
      <c r="C90" s="399" t="s">
        <v>183</v>
      </c>
      <c r="D90" s="398" t="s">
        <v>90</v>
      </c>
      <c r="E90" s="407">
        <v>1762</v>
      </c>
      <c r="F90" s="408"/>
      <c r="G90" s="402" t="s">
        <v>24</v>
      </c>
      <c r="H90" s="403" t="s">
        <v>41</v>
      </c>
      <c r="I90" s="409">
        <v>36000</v>
      </c>
      <c r="J90" s="399" t="s">
        <v>113</v>
      </c>
      <c r="K90" s="399" t="s">
        <v>6</v>
      </c>
      <c r="L90" s="399" t="s">
        <v>289</v>
      </c>
    </row>
    <row r="91" spans="1:12" s="138" customFormat="1" ht="30">
      <c r="A91" s="398" t="s">
        <v>16</v>
      </c>
      <c r="B91" s="398" t="s">
        <v>9</v>
      </c>
      <c r="C91" s="399" t="s">
        <v>252</v>
      </c>
      <c r="D91" s="400" t="s">
        <v>93</v>
      </c>
      <c r="E91" s="400" t="s">
        <v>162</v>
      </c>
      <c r="F91" s="401">
        <v>15.875</v>
      </c>
      <c r="G91" s="402" t="s">
        <v>28</v>
      </c>
      <c r="H91" s="403" t="s">
        <v>44</v>
      </c>
      <c r="I91" s="404">
        <v>377956</v>
      </c>
      <c r="J91" s="398" t="s">
        <v>10</v>
      </c>
      <c r="K91" s="399" t="s">
        <v>5</v>
      </c>
      <c r="L91" s="399" t="s">
        <v>251</v>
      </c>
    </row>
    <row r="92" spans="1:12" s="138" customFormat="1" ht="45">
      <c r="A92" s="398" t="s">
        <v>16</v>
      </c>
      <c r="B92" s="398" t="s">
        <v>11</v>
      </c>
      <c r="C92" s="399" t="s">
        <v>255</v>
      </c>
      <c r="D92" s="398" t="s">
        <v>100</v>
      </c>
      <c r="E92" s="398"/>
      <c r="F92" s="401">
        <v>47.082999999999998</v>
      </c>
      <c r="G92" s="402" t="s">
        <v>74</v>
      </c>
      <c r="H92" s="403" t="s">
        <v>188</v>
      </c>
      <c r="I92" s="404">
        <v>6000000</v>
      </c>
      <c r="J92" s="398" t="s">
        <v>123</v>
      </c>
      <c r="K92" s="399" t="s">
        <v>6</v>
      </c>
      <c r="L92" s="399" t="s">
        <v>717</v>
      </c>
    </row>
    <row r="93" spans="1:12" s="138" customFormat="1" ht="45">
      <c r="A93" s="398" t="s">
        <v>16</v>
      </c>
      <c r="B93" s="398" t="s">
        <v>190</v>
      </c>
      <c r="C93" s="399" t="s">
        <v>257</v>
      </c>
      <c r="D93" s="398" t="s">
        <v>101</v>
      </c>
      <c r="E93" s="398" t="s">
        <v>256</v>
      </c>
      <c r="F93" s="401">
        <v>43.008000000000003</v>
      </c>
      <c r="G93" s="402" t="s">
        <v>71</v>
      </c>
      <c r="H93" s="403" t="s">
        <v>72</v>
      </c>
      <c r="I93" s="404">
        <v>274647.19</v>
      </c>
      <c r="J93" s="398" t="s">
        <v>113</v>
      </c>
      <c r="K93" s="399" t="s">
        <v>6</v>
      </c>
      <c r="L93" s="399" t="s">
        <v>718</v>
      </c>
    </row>
    <row r="94" spans="1:12" s="138" customFormat="1" ht="45">
      <c r="A94" s="398" t="s">
        <v>16</v>
      </c>
      <c r="B94" s="398" t="s">
        <v>4</v>
      </c>
      <c r="C94" s="399" t="s">
        <v>258</v>
      </c>
      <c r="D94" s="398" t="s">
        <v>103</v>
      </c>
      <c r="E94" s="398" t="s">
        <v>185</v>
      </c>
      <c r="F94" s="401">
        <v>12.3</v>
      </c>
      <c r="G94" s="402" t="s">
        <v>35</v>
      </c>
      <c r="H94" s="403" t="s">
        <v>58</v>
      </c>
      <c r="I94" s="404">
        <v>284142</v>
      </c>
      <c r="J94" s="398" t="s">
        <v>259</v>
      </c>
      <c r="K94" s="399" t="s">
        <v>6</v>
      </c>
      <c r="L94" s="399" t="s">
        <v>260</v>
      </c>
    </row>
    <row r="95" spans="1:12" s="138" customFormat="1" ht="60">
      <c r="A95" s="398" t="s">
        <v>16</v>
      </c>
      <c r="B95" s="398" t="s">
        <v>790</v>
      </c>
      <c r="C95" s="399" t="s">
        <v>296</v>
      </c>
      <c r="D95" s="398" t="s">
        <v>297</v>
      </c>
      <c r="E95" s="398" t="s">
        <v>302</v>
      </c>
      <c r="F95" s="408"/>
      <c r="G95" s="402" t="s">
        <v>298</v>
      </c>
      <c r="H95" s="410" t="s">
        <v>299</v>
      </c>
      <c r="I95" s="409">
        <v>196995</v>
      </c>
      <c r="J95" s="399" t="s">
        <v>62</v>
      </c>
      <c r="K95" s="399" t="s">
        <v>6</v>
      </c>
      <c r="L95" s="399" t="s">
        <v>303</v>
      </c>
    </row>
    <row r="96" spans="1:12" s="138" customFormat="1">
      <c r="A96" s="398" t="s">
        <v>16</v>
      </c>
      <c r="B96" s="398" t="s">
        <v>769</v>
      </c>
      <c r="C96" s="399" t="s">
        <v>770</v>
      </c>
      <c r="D96" s="398" t="s">
        <v>104</v>
      </c>
      <c r="E96" s="398" t="s">
        <v>302</v>
      </c>
      <c r="F96" s="401"/>
      <c r="G96" s="402" t="s">
        <v>298</v>
      </c>
      <c r="H96" s="403" t="s">
        <v>299</v>
      </c>
      <c r="I96" s="404">
        <f>2781109</f>
        <v>2781109</v>
      </c>
      <c r="J96" s="398" t="s">
        <v>63</v>
      </c>
      <c r="K96" s="399" t="s">
        <v>5</v>
      </c>
      <c r="L96" s="399" t="s">
        <v>306</v>
      </c>
    </row>
    <row r="97" spans="1:12" s="138" customFormat="1" ht="45">
      <c r="A97" s="399" t="s">
        <v>16</v>
      </c>
      <c r="B97" s="399" t="s">
        <v>768</v>
      </c>
      <c r="C97" s="399" t="s">
        <v>263</v>
      </c>
      <c r="D97" s="398" t="s">
        <v>91</v>
      </c>
      <c r="E97" s="398" t="s">
        <v>261</v>
      </c>
      <c r="F97" s="408"/>
      <c r="G97" s="402" t="s">
        <v>25</v>
      </c>
      <c r="H97" s="403" t="s">
        <v>42</v>
      </c>
      <c r="I97" s="409">
        <v>48994</v>
      </c>
      <c r="J97" s="399" t="s">
        <v>264</v>
      </c>
      <c r="K97" s="399" t="s">
        <v>6</v>
      </c>
      <c r="L97" s="399" t="s">
        <v>262</v>
      </c>
    </row>
    <row r="98" spans="1:12" s="138" customFormat="1" ht="30">
      <c r="A98" s="398" t="s">
        <v>16</v>
      </c>
      <c r="B98" s="398" t="s">
        <v>14</v>
      </c>
      <c r="C98" s="399" t="s">
        <v>267</v>
      </c>
      <c r="D98" s="398" t="s">
        <v>96</v>
      </c>
      <c r="E98" s="398" t="s">
        <v>266</v>
      </c>
      <c r="F98" s="401">
        <v>15.808</v>
      </c>
      <c r="G98" s="402" t="s">
        <v>38</v>
      </c>
      <c r="H98" s="403" t="s">
        <v>44</v>
      </c>
      <c r="I98" s="404">
        <v>17752.68</v>
      </c>
      <c r="J98" s="398" t="s">
        <v>265</v>
      </c>
      <c r="K98" s="399" t="s">
        <v>6</v>
      </c>
      <c r="L98" s="399" t="s">
        <v>719</v>
      </c>
    </row>
    <row r="99" spans="1:12" s="138" customFormat="1" ht="45">
      <c r="A99" s="398" t="s">
        <v>16</v>
      </c>
      <c r="B99" s="398" t="s">
        <v>791</v>
      </c>
      <c r="C99" s="399" t="s">
        <v>792</v>
      </c>
      <c r="D99" s="400" t="s">
        <v>187</v>
      </c>
      <c r="E99" s="411"/>
      <c r="F99" s="401"/>
      <c r="G99" s="412" t="s">
        <v>29</v>
      </c>
      <c r="H99" s="413" t="s">
        <v>45</v>
      </c>
      <c r="I99" s="404">
        <v>40000</v>
      </c>
      <c r="J99" s="398" t="s">
        <v>122</v>
      </c>
      <c r="K99" s="399" t="s">
        <v>6</v>
      </c>
      <c r="L99" s="399" t="s">
        <v>268</v>
      </c>
    </row>
    <row r="100" spans="1:12" s="138" customFormat="1" ht="45">
      <c r="A100" s="398" t="s">
        <v>16</v>
      </c>
      <c r="B100" s="398" t="s">
        <v>767</v>
      </c>
      <c r="C100" s="399" t="s">
        <v>291</v>
      </c>
      <c r="D100" s="398" t="s">
        <v>99</v>
      </c>
      <c r="E100" s="414" t="s">
        <v>292</v>
      </c>
      <c r="F100" s="401">
        <v>15.82</v>
      </c>
      <c r="G100" s="412" t="s">
        <v>27</v>
      </c>
      <c r="H100" s="413" t="s">
        <v>50</v>
      </c>
      <c r="I100" s="404">
        <f>49965+58766+46083.38</f>
        <v>154814.38</v>
      </c>
      <c r="J100" s="398" t="s">
        <v>113</v>
      </c>
      <c r="K100" s="399" t="s">
        <v>6</v>
      </c>
      <c r="L100" s="399" t="s">
        <v>293</v>
      </c>
    </row>
    <row r="101" spans="1:12" s="138" customFormat="1" ht="60">
      <c r="A101" s="398" t="s">
        <v>16</v>
      </c>
      <c r="B101" s="398" t="s">
        <v>767</v>
      </c>
      <c r="C101" s="399" t="s">
        <v>270</v>
      </c>
      <c r="D101" s="398" t="s">
        <v>98</v>
      </c>
      <c r="E101" s="398" t="s">
        <v>269</v>
      </c>
      <c r="F101" s="401">
        <v>15.82</v>
      </c>
      <c r="G101" s="402" t="s">
        <v>78</v>
      </c>
      <c r="H101" s="403" t="s">
        <v>44</v>
      </c>
      <c r="I101" s="404">
        <v>415032</v>
      </c>
      <c r="J101" s="398" t="s">
        <v>113</v>
      </c>
      <c r="K101" s="399" t="s">
        <v>6</v>
      </c>
      <c r="L101" s="399" t="s">
        <v>271</v>
      </c>
    </row>
    <row r="102" spans="1:12" s="138" customFormat="1" ht="30">
      <c r="A102" s="398" t="s">
        <v>16</v>
      </c>
      <c r="B102" s="398" t="s">
        <v>4</v>
      </c>
      <c r="C102" s="399" t="s">
        <v>275</v>
      </c>
      <c r="D102" s="399" t="s">
        <v>273</v>
      </c>
      <c r="E102" s="398" t="s">
        <v>186</v>
      </c>
      <c r="F102" s="401" t="s">
        <v>80</v>
      </c>
      <c r="G102" s="402" t="s">
        <v>274</v>
      </c>
      <c r="H102" s="403" t="s">
        <v>55</v>
      </c>
      <c r="I102" s="404">
        <v>982387.08</v>
      </c>
      <c r="J102" s="398" t="s">
        <v>8</v>
      </c>
      <c r="K102" s="399" t="s">
        <v>6</v>
      </c>
      <c r="L102" s="399" t="s">
        <v>272</v>
      </c>
    </row>
    <row r="103" spans="1:12" s="138" customFormat="1" ht="30">
      <c r="A103" s="398" t="s">
        <v>16</v>
      </c>
      <c r="B103" s="399" t="s">
        <v>330</v>
      </c>
      <c r="C103" s="399" t="s">
        <v>181</v>
      </c>
      <c r="D103" s="398" t="s">
        <v>328</v>
      </c>
      <c r="E103" s="399" t="s">
        <v>329</v>
      </c>
      <c r="F103" s="401">
        <v>93.397000000000006</v>
      </c>
      <c r="G103" s="402" t="s">
        <v>40</v>
      </c>
      <c r="H103" s="373" t="s">
        <v>48</v>
      </c>
      <c r="I103" s="404">
        <v>77872</v>
      </c>
      <c r="J103" s="398" t="s">
        <v>120</v>
      </c>
      <c r="K103" s="399" t="s">
        <v>6</v>
      </c>
      <c r="L103" s="399" t="s">
        <v>331</v>
      </c>
    </row>
    <row r="104" spans="1:12" s="142" customFormat="1" ht="45">
      <c r="A104" s="369" t="s">
        <v>16</v>
      </c>
      <c r="B104" s="369" t="s">
        <v>766</v>
      </c>
      <c r="C104" s="370" t="s">
        <v>276</v>
      </c>
      <c r="D104" s="369" t="s">
        <v>189</v>
      </c>
      <c r="E104" s="369" t="s">
        <v>332</v>
      </c>
      <c r="F104" s="371">
        <v>66.599999999999994</v>
      </c>
      <c r="G104" s="372" t="s">
        <v>36</v>
      </c>
      <c r="H104" s="373" t="s">
        <v>59</v>
      </c>
      <c r="I104" s="374">
        <v>80000</v>
      </c>
      <c r="J104" s="369" t="s">
        <v>122</v>
      </c>
      <c r="K104" s="370" t="s">
        <v>6</v>
      </c>
      <c r="L104" s="370" t="s">
        <v>333</v>
      </c>
    </row>
    <row r="105" spans="1:12" s="138" customFormat="1" ht="45">
      <c r="A105" s="398" t="s">
        <v>16</v>
      </c>
      <c r="B105" s="398" t="s">
        <v>13</v>
      </c>
      <c r="C105" s="399" t="s">
        <v>277</v>
      </c>
      <c r="D105" s="398" t="s">
        <v>97</v>
      </c>
      <c r="E105" s="398"/>
      <c r="F105" s="401">
        <v>10.868</v>
      </c>
      <c r="G105" s="402" t="s">
        <v>40</v>
      </c>
      <c r="H105" s="403" t="s">
        <v>89</v>
      </c>
      <c r="I105" s="404">
        <v>99900</v>
      </c>
      <c r="J105" s="398" t="s">
        <v>119</v>
      </c>
      <c r="K105" s="399" t="s">
        <v>6</v>
      </c>
      <c r="L105" s="399" t="s">
        <v>278</v>
      </c>
    </row>
    <row r="106" spans="1:12" s="138" customFormat="1" ht="45">
      <c r="A106" s="398" t="s">
        <v>16</v>
      </c>
      <c r="B106" s="398" t="s">
        <v>84</v>
      </c>
      <c r="C106" s="399" t="s">
        <v>279</v>
      </c>
      <c r="D106" s="399" t="s">
        <v>280</v>
      </c>
      <c r="E106" s="398" t="s">
        <v>204</v>
      </c>
      <c r="F106" s="401" t="s">
        <v>83</v>
      </c>
      <c r="G106" s="402" t="s">
        <v>129</v>
      </c>
      <c r="H106" s="403" t="s">
        <v>54</v>
      </c>
      <c r="I106" s="404">
        <f>(255000*4)+30000</f>
        <v>1050000</v>
      </c>
      <c r="J106" s="398" t="s">
        <v>15</v>
      </c>
      <c r="K106" s="399" t="s">
        <v>6</v>
      </c>
      <c r="L106" s="399" t="s">
        <v>282</v>
      </c>
    </row>
    <row r="107" spans="1:12" s="138" customFormat="1" ht="30">
      <c r="A107" s="398" t="s">
        <v>16</v>
      </c>
      <c r="B107" s="398" t="s">
        <v>4</v>
      </c>
      <c r="C107" s="399" t="s">
        <v>285</v>
      </c>
      <c r="D107" s="399" t="s">
        <v>281</v>
      </c>
      <c r="E107" s="398" t="s">
        <v>169</v>
      </c>
      <c r="F107" s="401">
        <v>12.3</v>
      </c>
      <c r="G107" s="402" t="s">
        <v>33</v>
      </c>
      <c r="H107" s="403" t="s">
        <v>57</v>
      </c>
      <c r="I107" s="404">
        <v>433473.04</v>
      </c>
      <c r="J107" s="369" t="s">
        <v>123</v>
      </c>
      <c r="K107" s="399" t="s">
        <v>5</v>
      </c>
      <c r="L107" s="399" t="s">
        <v>720</v>
      </c>
    </row>
    <row r="108" spans="1:12" s="138" customFormat="1">
      <c r="A108" s="398" t="s">
        <v>16</v>
      </c>
      <c r="B108" s="398" t="s">
        <v>4</v>
      </c>
      <c r="C108" s="399" t="s">
        <v>284</v>
      </c>
      <c r="D108" s="400" t="s">
        <v>102</v>
      </c>
      <c r="E108" s="400" t="s">
        <v>184</v>
      </c>
      <c r="F108" s="401">
        <v>12.3</v>
      </c>
      <c r="G108" s="402" t="s">
        <v>34</v>
      </c>
      <c r="H108" s="403" t="s">
        <v>56</v>
      </c>
      <c r="I108" s="404">
        <v>214341</v>
      </c>
      <c r="J108" s="398" t="s">
        <v>8</v>
      </c>
      <c r="K108" s="399" t="s">
        <v>6</v>
      </c>
      <c r="L108" s="399" t="s">
        <v>283</v>
      </c>
    </row>
    <row r="109" spans="1:12" s="138" customFormat="1" ht="90">
      <c r="A109" s="398" t="s">
        <v>16</v>
      </c>
      <c r="B109" s="369" t="s">
        <v>105</v>
      </c>
      <c r="C109" s="399" t="s">
        <v>304</v>
      </c>
      <c r="D109" s="415" t="s">
        <v>305</v>
      </c>
      <c r="E109" s="415" t="s">
        <v>286</v>
      </c>
      <c r="F109" s="401">
        <v>93.397000000000006</v>
      </c>
      <c r="G109" s="402" t="s">
        <v>75</v>
      </c>
      <c r="H109" s="403" t="s">
        <v>53</v>
      </c>
      <c r="I109" s="404">
        <f>(425494+385192)+924933+943190+977538+858985</f>
        <v>4515332</v>
      </c>
      <c r="J109" s="399" t="s">
        <v>115</v>
      </c>
      <c r="K109" s="399" t="s">
        <v>6</v>
      </c>
      <c r="L109" s="399" t="s">
        <v>290</v>
      </c>
    </row>
    <row r="110" spans="1:12" s="138" customFormat="1" ht="30">
      <c r="A110" s="398" t="s">
        <v>16</v>
      </c>
      <c r="B110" s="398" t="s">
        <v>765</v>
      </c>
      <c r="C110" s="399" t="s">
        <v>288</v>
      </c>
      <c r="D110" s="400" t="s">
        <v>192</v>
      </c>
      <c r="E110" s="400" t="s">
        <v>300</v>
      </c>
      <c r="F110" s="401">
        <v>93.397000000000006</v>
      </c>
      <c r="G110" s="402" t="s">
        <v>155</v>
      </c>
      <c r="H110" s="373" t="s">
        <v>156</v>
      </c>
      <c r="I110" s="404">
        <v>28248</v>
      </c>
      <c r="J110" s="398" t="s">
        <v>69</v>
      </c>
      <c r="K110" s="399" t="s">
        <v>6</v>
      </c>
      <c r="L110" s="399" t="s">
        <v>287</v>
      </c>
    </row>
    <row r="111" spans="1:12" s="138" customFormat="1" ht="76" thickBot="1">
      <c r="A111" s="416" t="s">
        <v>16</v>
      </c>
      <c r="B111" s="416" t="s">
        <v>11</v>
      </c>
      <c r="C111" s="417" t="s">
        <v>773</v>
      </c>
      <c r="D111" s="418" t="s">
        <v>433</v>
      </c>
      <c r="E111" s="419">
        <v>1744436</v>
      </c>
      <c r="F111" s="420"/>
      <c r="G111" s="421" t="s">
        <v>774</v>
      </c>
      <c r="H111" s="422" t="s">
        <v>775</v>
      </c>
      <c r="I111" s="423">
        <v>299976</v>
      </c>
      <c r="J111" s="417" t="s">
        <v>776</v>
      </c>
      <c r="K111" s="417" t="s">
        <v>433</v>
      </c>
      <c r="L111" s="417" t="s">
        <v>777</v>
      </c>
    </row>
    <row r="112" spans="1:12" s="138" customFormat="1" ht="4" customHeight="1" thickTop="1" thickBot="1">
      <c r="A112" s="91"/>
      <c r="B112" s="91"/>
      <c r="C112" s="93"/>
      <c r="D112" s="111"/>
      <c r="E112" s="111"/>
      <c r="F112" s="94"/>
      <c r="G112" s="95"/>
      <c r="H112" s="114"/>
      <c r="I112" s="96"/>
      <c r="J112" s="91"/>
      <c r="K112" s="93"/>
      <c r="L112" s="93"/>
    </row>
    <row r="113" spans="1:12" s="138" customFormat="1" ht="47" thickTop="1" thickBot="1">
      <c r="A113" s="424" t="s">
        <v>6</v>
      </c>
      <c r="B113" s="424" t="s">
        <v>9</v>
      </c>
      <c r="C113" s="425" t="s">
        <v>22</v>
      </c>
      <c r="D113" s="424" t="s">
        <v>86</v>
      </c>
      <c r="E113" s="424" t="s">
        <v>594</v>
      </c>
      <c r="F113" s="426">
        <v>15.657</v>
      </c>
      <c r="G113" s="427" t="s">
        <v>595</v>
      </c>
      <c r="H113" s="428" t="s">
        <v>49</v>
      </c>
      <c r="I113" s="429">
        <v>56000</v>
      </c>
      <c r="J113" s="424" t="s">
        <v>125</v>
      </c>
      <c r="K113" s="425" t="s">
        <v>6</v>
      </c>
      <c r="L113" s="425" t="s">
        <v>596</v>
      </c>
    </row>
    <row r="114" spans="1:12" s="138" customFormat="1" ht="4" customHeight="1" thickTop="1" thickBot="1">
      <c r="A114" s="115"/>
      <c r="B114" s="115"/>
      <c r="C114" s="116"/>
      <c r="D114" s="115"/>
      <c r="E114" s="115"/>
      <c r="F114" s="117"/>
      <c r="G114" s="118"/>
      <c r="H114" s="119"/>
      <c r="I114" s="120"/>
      <c r="J114" s="115"/>
      <c r="K114" s="116"/>
      <c r="L114" s="116"/>
    </row>
    <row r="115" spans="1:12" s="138" customFormat="1" ht="31" thickTop="1">
      <c r="A115" s="430" t="s">
        <v>166</v>
      </c>
      <c r="B115" s="431" t="s">
        <v>597</v>
      </c>
      <c r="C115" s="431" t="s">
        <v>598</v>
      </c>
      <c r="D115" s="430" t="s">
        <v>230</v>
      </c>
      <c r="E115" s="430"/>
      <c r="F115" s="432"/>
      <c r="G115" s="433" t="s">
        <v>231</v>
      </c>
      <c r="H115" s="434" t="s">
        <v>232</v>
      </c>
      <c r="I115" s="435">
        <v>9900</v>
      </c>
      <c r="J115" s="430" t="s">
        <v>233</v>
      </c>
      <c r="K115" s="431" t="s">
        <v>6</v>
      </c>
      <c r="L115" s="431" t="s">
        <v>599</v>
      </c>
    </row>
    <row r="116" spans="1:12" s="137" customFormat="1" ht="30">
      <c r="A116" s="263" t="s">
        <v>166</v>
      </c>
      <c r="B116" s="263" t="s">
        <v>165</v>
      </c>
      <c r="C116" s="264" t="s">
        <v>182</v>
      </c>
      <c r="D116" s="436" t="s">
        <v>167</v>
      </c>
      <c r="E116" s="436" t="s">
        <v>323</v>
      </c>
      <c r="F116" s="265">
        <v>12.002000000000001</v>
      </c>
      <c r="G116" s="266" t="s">
        <v>325</v>
      </c>
      <c r="H116" s="267" t="s">
        <v>324</v>
      </c>
      <c r="I116" s="268">
        <v>403755</v>
      </c>
      <c r="J116" s="263" t="s">
        <v>168</v>
      </c>
      <c r="K116" s="264" t="s">
        <v>5</v>
      </c>
      <c r="L116" s="264" t="s">
        <v>327</v>
      </c>
    </row>
    <row r="117" spans="1:12" s="137" customFormat="1" ht="45">
      <c r="A117" s="437" t="s">
        <v>166</v>
      </c>
      <c r="B117" s="437" t="s">
        <v>170</v>
      </c>
      <c r="C117" s="438" t="s">
        <v>229</v>
      </c>
      <c r="D117" s="439" t="s">
        <v>223</v>
      </c>
      <c r="E117" s="439" t="s">
        <v>171</v>
      </c>
      <c r="F117" s="440">
        <v>59.036999999999999</v>
      </c>
      <c r="G117" s="441" t="s">
        <v>360</v>
      </c>
      <c r="H117" s="442" t="s">
        <v>66</v>
      </c>
      <c r="I117" s="443">
        <v>542516</v>
      </c>
      <c r="J117" s="437" t="s">
        <v>174</v>
      </c>
      <c r="K117" s="438" t="s">
        <v>5</v>
      </c>
      <c r="L117" s="271" t="s">
        <v>420</v>
      </c>
    </row>
    <row r="118" spans="1:12" s="137" customFormat="1" ht="46" thickBot="1">
      <c r="A118" s="444" t="s">
        <v>166</v>
      </c>
      <c r="B118" s="444" t="s">
        <v>784</v>
      </c>
      <c r="C118" s="299" t="s">
        <v>244</v>
      </c>
      <c r="D118" s="444" t="s">
        <v>173</v>
      </c>
      <c r="E118" s="444" t="s">
        <v>171</v>
      </c>
      <c r="F118" s="445">
        <v>59.036999999999999</v>
      </c>
      <c r="G118" s="446" t="s">
        <v>172</v>
      </c>
      <c r="H118" s="447" t="s">
        <v>66</v>
      </c>
      <c r="I118" s="448">
        <v>151928</v>
      </c>
      <c r="J118" s="444" t="s">
        <v>174</v>
      </c>
      <c r="K118" s="299" t="s">
        <v>5</v>
      </c>
      <c r="L118" s="438" t="s">
        <v>419</v>
      </c>
    </row>
    <row r="119" spans="1:12" s="141" customFormat="1" ht="4" customHeight="1" thickTop="1" thickBot="1">
      <c r="A119" s="122"/>
      <c r="B119" s="122"/>
      <c r="C119" s="123"/>
      <c r="D119" s="122"/>
      <c r="E119" s="122"/>
      <c r="F119" s="124"/>
      <c r="G119" s="125"/>
      <c r="H119" s="126"/>
      <c r="I119" s="127"/>
      <c r="J119" s="122"/>
      <c r="K119" s="123"/>
      <c r="L119" s="123"/>
    </row>
    <row r="120" spans="1:12" s="138" customFormat="1" ht="31" thickBot="1">
      <c r="A120" s="449" t="s">
        <v>23</v>
      </c>
      <c r="B120" s="375" t="s">
        <v>106</v>
      </c>
      <c r="C120" s="450" t="s">
        <v>126</v>
      </c>
      <c r="D120" s="451" t="s">
        <v>127</v>
      </c>
      <c r="E120" s="452" t="s">
        <v>413</v>
      </c>
      <c r="F120" s="453">
        <v>93.307000000000002</v>
      </c>
      <c r="G120" s="454" t="s">
        <v>40</v>
      </c>
      <c r="H120" s="455" t="s">
        <v>412</v>
      </c>
      <c r="I120" s="456">
        <v>2670683</v>
      </c>
      <c r="J120" s="450" t="s">
        <v>69</v>
      </c>
      <c r="K120" s="450" t="s">
        <v>6</v>
      </c>
      <c r="L120" s="450" t="s">
        <v>721</v>
      </c>
    </row>
    <row r="121" spans="1:12" s="138" customFormat="1" ht="4" customHeight="1" thickTop="1" thickBot="1">
      <c r="A121" s="122"/>
      <c r="B121" s="122"/>
      <c r="C121" s="123"/>
      <c r="D121" s="122"/>
      <c r="E121" s="122"/>
      <c r="F121" s="124"/>
      <c r="G121" s="125"/>
      <c r="H121" s="126"/>
      <c r="I121" s="127"/>
      <c r="J121" s="122"/>
      <c r="K121" s="123"/>
      <c r="L121" s="123"/>
    </row>
    <row r="122" spans="1:12" s="143" customFormat="1" ht="60">
      <c r="A122" s="280" t="s">
        <v>39</v>
      </c>
      <c r="B122" s="280" t="s">
        <v>604</v>
      </c>
      <c r="C122" s="279" t="s">
        <v>661</v>
      </c>
      <c r="D122" s="281" t="s">
        <v>149</v>
      </c>
      <c r="E122" s="282" t="s">
        <v>662</v>
      </c>
      <c r="F122" s="283">
        <v>15.805</v>
      </c>
      <c r="G122" s="284" t="s">
        <v>133</v>
      </c>
      <c r="H122" s="285" t="s">
        <v>139</v>
      </c>
      <c r="I122" s="286">
        <v>28060</v>
      </c>
      <c r="J122" s="280" t="s">
        <v>239</v>
      </c>
      <c r="K122" s="279" t="s">
        <v>5</v>
      </c>
      <c r="L122" s="279" t="s">
        <v>663</v>
      </c>
    </row>
    <row r="123" spans="1:12" s="143" customFormat="1" ht="90">
      <c r="A123" s="280" t="s">
        <v>39</v>
      </c>
      <c r="B123" s="280" t="s">
        <v>604</v>
      </c>
      <c r="C123" s="279" t="s">
        <v>679</v>
      </c>
      <c r="D123" s="281" t="s">
        <v>134</v>
      </c>
      <c r="E123" s="282" t="s">
        <v>671</v>
      </c>
      <c r="F123" s="283">
        <v>15.805</v>
      </c>
      <c r="G123" s="284" t="s">
        <v>133</v>
      </c>
      <c r="H123" s="285" t="s">
        <v>44</v>
      </c>
      <c r="I123" s="286">
        <v>17702</v>
      </c>
      <c r="J123" s="280" t="s">
        <v>240</v>
      </c>
      <c r="K123" s="279" t="s">
        <v>5</v>
      </c>
      <c r="L123" s="279" t="s">
        <v>722</v>
      </c>
    </row>
    <row r="124" spans="1:12" s="143" customFormat="1" ht="180">
      <c r="A124" s="280" t="s">
        <v>39</v>
      </c>
      <c r="B124" s="280" t="s">
        <v>604</v>
      </c>
      <c r="C124" s="279" t="s">
        <v>668</v>
      </c>
      <c r="D124" s="281" t="s">
        <v>137</v>
      </c>
      <c r="E124" s="282" t="s">
        <v>669</v>
      </c>
      <c r="F124" s="283">
        <v>15.805</v>
      </c>
      <c r="G124" s="284" t="s">
        <v>133</v>
      </c>
      <c r="H124" s="285" t="s">
        <v>44</v>
      </c>
      <c r="I124" s="286">
        <v>15729</v>
      </c>
      <c r="J124" s="280" t="s">
        <v>240</v>
      </c>
      <c r="K124" s="279" t="s">
        <v>5</v>
      </c>
      <c r="L124" s="279" t="s">
        <v>670</v>
      </c>
    </row>
    <row r="125" spans="1:12" s="143" customFormat="1" ht="105">
      <c r="A125" s="280" t="s">
        <v>39</v>
      </c>
      <c r="B125" s="280" t="s">
        <v>604</v>
      </c>
      <c r="C125" s="279" t="s">
        <v>635</v>
      </c>
      <c r="D125" s="282" t="s">
        <v>652</v>
      </c>
      <c r="E125" s="282" t="s">
        <v>653</v>
      </c>
      <c r="F125" s="283">
        <v>15.805</v>
      </c>
      <c r="G125" s="284" t="s">
        <v>133</v>
      </c>
      <c r="H125" s="285" t="s">
        <v>139</v>
      </c>
      <c r="I125" s="286">
        <v>25736</v>
      </c>
      <c r="J125" s="280" t="s">
        <v>241</v>
      </c>
      <c r="K125" s="279" t="s">
        <v>5</v>
      </c>
      <c r="L125" s="457" t="s">
        <v>724</v>
      </c>
    </row>
    <row r="126" spans="1:12" s="143" customFormat="1" ht="45">
      <c r="A126" s="280" t="s">
        <v>39</v>
      </c>
      <c r="B126" s="280" t="s">
        <v>604</v>
      </c>
      <c r="C126" s="279" t="s">
        <v>680</v>
      </c>
      <c r="D126" s="281" t="s">
        <v>144</v>
      </c>
      <c r="E126" s="282" t="s">
        <v>633</v>
      </c>
      <c r="F126" s="283">
        <v>15.805</v>
      </c>
      <c r="G126" s="284" t="s">
        <v>133</v>
      </c>
      <c r="H126" s="285" t="s">
        <v>139</v>
      </c>
      <c r="I126" s="286">
        <v>34567</v>
      </c>
      <c r="J126" s="280" t="s">
        <v>238</v>
      </c>
      <c r="K126" s="279" t="s">
        <v>5</v>
      </c>
      <c r="L126" s="279" t="s">
        <v>634</v>
      </c>
    </row>
    <row r="127" spans="1:12" s="143" customFormat="1" ht="60">
      <c r="A127" s="280" t="s">
        <v>39</v>
      </c>
      <c r="B127" s="280" t="s">
        <v>604</v>
      </c>
      <c r="C127" s="279" t="s">
        <v>676</v>
      </c>
      <c r="D127" s="281" t="s">
        <v>143</v>
      </c>
      <c r="E127" s="282" t="s">
        <v>677</v>
      </c>
      <c r="F127" s="283">
        <v>15.805</v>
      </c>
      <c r="G127" s="284" t="s">
        <v>138</v>
      </c>
      <c r="H127" s="285" t="s">
        <v>139</v>
      </c>
      <c r="I127" s="286">
        <v>7942</v>
      </c>
      <c r="J127" s="280" t="s">
        <v>241</v>
      </c>
      <c r="K127" s="279" t="s">
        <v>5</v>
      </c>
      <c r="L127" s="279" t="s">
        <v>723</v>
      </c>
    </row>
    <row r="128" spans="1:12" s="143" customFormat="1" ht="45">
      <c r="A128" s="280" t="s">
        <v>39</v>
      </c>
      <c r="B128" s="279" t="s">
        <v>600</v>
      </c>
      <c r="C128" s="279" t="s">
        <v>607</v>
      </c>
      <c r="D128" s="281" t="s">
        <v>574</v>
      </c>
      <c r="E128" s="458"/>
      <c r="F128" s="283"/>
      <c r="G128" s="459" t="s">
        <v>37</v>
      </c>
      <c r="H128" s="460" t="s">
        <v>44</v>
      </c>
      <c r="I128" s="286">
        <v>19995</v>
      </c>
      <c r="J128" s="279" t="s">
        <v>121</v>
      </c>
      <c r="K128" s="279" t="s">
        <v>6</v>
      </c>
      <c r="L128" s="279" t="s">
        <v>725</v>
      </c>
    </row>
    <row r="129" spans="1:12" s="143" customFormat="1" ht="30">
      <c r="A129" s="280" t="s">
        <v>39</v>
      </c>
      <c r="B129" s="280" t="s">
        <v>604</v>
      </c>
      <c r="C129" s="279" t="s">
        <v>655</v>
      </c>
      <c r="D129" s="281" t="s">
        <v>147</v>
      </c>
      <c r="E129" s="282" t="s">
        <v>658</v>
      </c>
      <c r="F129" s="283">
        <v>15.805</v>
      </c>
      <c r="G129" s="284" t="s">
        <v>138</v>
      </c>
      <c r="H129" s="285" t="s">
        <v>139</v>
      </c>
      <c r="I129" s="286">
        <v>23465</v>
      </c>
      <c r="J129" s="280" t="s">
        <v>240</v>
      </c>
      <c r="K129" s="279" t="s">
        <v>5</v>
      </c>
      <c r="L129" s="279" t="s">
        <v>656</v>
      </c>
    </row>
    <row r="130" spans="1:12" s="143" customFormat="1" ht="75">
      <c r="A130" s="280" t="s">
        <v>39</v>
      </c>
      <c r="B130" s="280" t="s">
        <v>604</v>
      </c>
      <c r="C130" s="279" t="s">
        <v>657</v>
      </c>
      <c r="D130" s="281" t="s">
        <v>148</v>
      </c>
      <c r="E130" s="282" t="s">
        <v>659</v>
      </c>
      <c r="F130" s="283">
        <v>15.805</v>
      </c>
      <c r="G130" s="284" t="s">
        <v>138</v>
      </c>
      <c r="H130" s="285" t="s">
        <v>139</v>
      </c>
      <c r="I130" s="286">
        <v>7942</v>
      </c>
      <c r="J130" s="280" t="s">
        <v>241</v>
      </c>
      <c r="K130" s="279" t="s">
        <v>5</v>
      </c>
      <c r="L130" s="279" t="s">
        <v>726</v>
      </c>
    </row>
    <row r="131" spans="1:12" s="143" customFormat="1" ht="75">
      <c r="A131" s="280" t="s">
        <v>39</v>
      </c>
      <c r="B131" s="280" t="s">
        <v>604</v>
      </c>
      <c r="C131" s="279" t="s">
        <v>674</v>
      </c>
      <c r="D131" s="281" t="s">
        <v>135</v>
      </c>
      <c r="E131" s="282" t="s">
        <v>673</v>
      </c>
      <c r="F131" s="283">
        <v>15.805</v>
      </c>
      <c r="G131" s="284" t="s">
        <v>133</v>
      </c>
      <c r="H131" s="285" t="s">
        <v>44</v>
      </c>
      <c r="I131" s="286">
        <v>20681</v>
      </c>
      <c r="J131" s="280" t="s">
        <v>242</v>
      </c>
      <c r="K131" s="279" t="s">
        <v>5</v>
      </c>
      <c r="L131" s="279" t="s">
        <v>696</v>
      </c>
    </row>
    <row r="132" spans="1:12" s="143" customFormat="1" ht="60">
      <c r="A132" s="280" t="s">
        <v>39</v>
      </c>
      <c r="B132" s="280" t="s">
        <v>604</v>
      </c>
      <c r="C132" s="279" t="s">
        <v>643</v>
      </c>
      <c r="D132" s="281" t="s">
        <v>141</v>
      </c>
      <c r="E132" s="282" t="s">
        <v>632</v>
      </c>
      <c r="F132" s="283">
        <v>15.805</v>
      </c>
      <c r="G132" s="284" t="s">
        <v>133</v>
      </c>
      <c r="H132" s="285" t="s">
        <v>139</v>
      </c>
      <c r="I132" s="286">
        <v>28641</v>
      </c>
      <c r="J132" s="280" t="s">
        <v>116</v>
      </c>
      <c r="K132" s="279" t="s">
        <v>5</v>
      </c>
      <c r="L132" s="279" t="s">
        <v>644</v>
      </c>
    </row>
    <row r="133" spans="1:12" s="143" customFormat="1" ht="105">
      <c r="A133" s="461" t="s">
        <v>39</v>
      </c>
      <c r="B133" s="461" t="s">
        <v>604</v>
      </c>
      <c r="C133" s="297" t="s">
        <v>631</v>
      </c>
      <c r="D133" s="462" t="s">
        <v>142</v>
      </c>
      <c r="E133" s="298" t="s">
        <v>645</v>
      </c>
      <c r="F133" s="463">
        <v>15.805</v>
      </c>
      <c r="G133" s="464" t="s">
        <v>133</v>
      </c>
      <c r="H133" s="465" t="s">
        <v>139</v>
      </c>
      <c r="I133" s="466">
        <v>38027</v>
      </c>
      <c r="J133" s="297" t="s">
        <v>647</v>
      </c>
      <c r="K133" s="297" t="s">
        <v>5</v>
      </c>
      <c r="L133" s="279" t="s">
        <v>727</v>
      </c>
    </row>
    <row r="134" spans="1:12" s="143" customFormat="1" ht="60">
      <c r="A134" s="461" t="s">
        <v>39</v>
      </c>
      <c r="B134" s="461" t="s">
        <v>604</v>
      </c>
      <c r="C134" s="297" t="s">
        <v>649</v>
      </c>
      <c r="D134" s="462" t="s">
        <v>146</v>
      </c>
      <c r="E134" s="298" t="s">
        <v>650</v>
      </c>
      <c r="F134" s="463">
        <v>15.805</v>
      </c>
      <c r="G134" s="464" t="s">
        <v>133</v>
      </c>
      <c r="H134" s="465" t="s">
        <v>139</v>
      </c>
      <c r="I134" s="466">
        <v>19584</v>
      </c>
      <c r="J134" s="461" t="s">
        <v>238</v>
      </c>
      <c r="K134" s="297" t="s">
        <v>5</v>
      </c>
      <c r="L134" s="297" t="s">
        <v>728</v>
      </c>
    </row>
    <row r="135" spans="1:12" s="143" customFormat="1" ht="45">
      <c r="A135" s="461" t="s">
        <v>39</v>
      </c>
      <c r="B135" s="461" t="s">
        <v>604</v>
      </c>
      <c r="C135" s="297" t="s">
        <v>641</v>
      </c>
      <c r="D135" s="462" t="s">
        <v>140</v>
      </c>
      <c r="E135" s="298" t="s">
        <v>664</v>
      </c>
      <c r="F135" s="463">
        <v>15.805</v>
      </c>
      <c r="G135" s="464" t="s">
        <v>133</v>
      </c>
      <c r="H135" s="465" t="s">
        <v>139</v>
      </c>
      <c r="I135" s="466">
        <v>24310</v>
      </c>
      <c r="J135" s="461" t="s">
        <v>116</v>
      </c>
      <c r="K135" s="297" t="s">
        <v>5</v>
      </c>
      <c r="L135" s="297" t="s">
        <v>642</v>
      </c>
    </row>
    <row r="136" spans="1:12" s="143" customFormat="1" ht="45">
      <c r="A136" s="461" t="s">
        <v>39</v>
      </c>
      <c r="B136" s="297" t="s">
        <v>601</v>
      </c>
      <c r="C136" s="297" t="s">
        <v>606</v>
      </c>
      <c r="D136" s="462" t="s">
        <v>225</v>
      </c>
      <c r="E136" s="298" t="s">
        <v>602</v>
      </c>
      <c r="F136" s="463"/>
      <c r="G136" s="464" t="s">
        <v>40</v>
      </c>
      <c r="H136" s="465" t="s">
        <v>41</v>
      </c>
      <c r="I136" s="466">
        <v>226294</v>
      </c>
      <c r="J136" s="297" t="s">
        <v>116</v>
      </c>
      <c r="K136" s="297" t="s">
        <v>6</v>
      </c>
      <c r="L136" s="297" t="s">
        <v>729</v>
      </c>
    </row>
    <row r="137" spans="1:12" s="143" customFormat="1" ht="45">
      <c r="A137" s="461" t="s">
        <v>39</v>
      </c>
      <c r="B137" s="461" t="s">
        <v>14</v>
      </c>
      <c r="C137" s="297" t="s">
        <v>589</v>
      </c>
      <c r="D137" s="462" t="s">
        <v>193</v>
      </c>
      <c r="E137" s="462" t="s">
        <v>588</v>
      </c>
      <c r="F137" s="463">
        <v>15.808</v>
      </c>
      <c r="G137" s="464" t="s">
        <v>64</v>
      </c>
      <c r="H137" s="467" t="s">
        <v>299</v>
      </c>
      <c r="I137" s="466">
        <v>126590</v>
      </c>
      <c r="J137" s="297" t="s">
        <v>116</v>
      </c>
      <c r="K137" s="297" t="s">
        <v>6</v>
      </c>
      <c r="L137" s="297" t="s">
        <v>590</v>
      </c>
    </row>
    <row r="138" spans="1:12" s="143" customFormat="1" ht="105">
      <c r="A138" s="461" t="s">
        <v>39</v>
      </c>
      <c r="B138" s="461" t="s">
        <v>605</v>
      </c>
      <c r="C138" s="297" t="s">
        <v>665</v>
      </c>
      <c r="D138" s="462" t="s">
        <v>136</v>
      </c>
      <c r="E138" s="298" t="s">
        <v>667</v>
      </c>
      <c r="F138" s="463">
        <v>15.805</v>
      </c>
      <c r="G138" s="464" t="s">
        <v>133</v>
      </c>
      <c r="H138" s="465" t="s">
        <v>44</v>
      </c>
      <c r="I138" s="466">
        <v>25111</v>
      </c>
      <c r="J138" s="461" t="s">
        <v>239</v>
      </c>
      <c r="K138" s="297" t="s">
        <v>5</v>
      </c>
      <c r="L138" s="297" t="s">
        <v>666</v>
      </c>
    </row>
    <row r="139" spans="1:12" s="143" customFormat="1" ht="75">
      <c r="A139" s="461" t="s">
        <v>39</v>
      </c>
      <c r="B139" s="461" t="s">
        <v>605</v>
      </c>
      <c r="C139" s="297" t="s">
        <v>648</v>
      </c>
      <c r="D139" s="462" t="s">
        <v>145</v>
      </c>
      <c r="E139" s="298" t="s">
        <v>630</v>
      </c>
      <c r="F139" s="463">
        <v>15.805</v>
      </c>
      <c r="G139" s="464" t="s">
        <v>138</v>
      </c>
      <c r="H139" s="465" t="s">
        <v>139</v>
      </c>
      <c r="I139" s="466">
        <v>38731</v>
      </c>
      <c r="J139" s="461" t="s">
        <v>239</v>
      </c>
      <c r="K139" s="297" t="s">
        <v>5</v>
      </c>
      <c r="L139" s="297" t="s">
        <v>629</v>
      </c>
    </row>
    <row r="140" spans="1:12" s="143" customFormat="1" ht="30">
      <c r="A140" s="461" t="s">
        <v>39</v>
      </c>
      <c r="B140" s="461" t="s">
        <v>485</v>
      </c>
      <c r="C140" s="297" t="s">
        <v>486</v>
      </c>
      <c r="D140" s="298" t="s">
        <v>487</v>
      </c>
      <c r="E140" s="462" t="s">
        <v>488</v>
      </c>
      <c r="F140" s="463">
        <v>15.875</v>
      </c>
      <c r="G140" s="464" t="s">
        <v>489</v>
      </c>
      <c r="H140" s="465" t="s">
        <v>490</v>
      </c>
      <c r="I140" s="466">
        <v>28000</v>
      </c>
      <c r="J140" s="461" t="s">
        <v>491</v>
      </c>
      <c r="K140" s="297" t="s">
        <v>492</v>
      </c>
      <c r="L140" s="297" t="s">
        <v>493</v>
      </c>
    </row>
    <row r="141" spans="1:12" s="143" customFormat="1" ht="90">
      <c r="A141" s="461" t="s">
        <v>39</v>
      </c>
      <c r="B141" s="461" t="s">
        <v>699</v>
      </c>
      <c r="C141" s="297" t="s">
        <v>697</v>
      </c>
      <c r="D141" s="298" t="s">
        <v>702</v>
      </c>
      <c r="E141" s="462" t="s">
        <v>698</v>
      </c>
      <c r="F141" s="463"/>
      <c r="G141" s="464" t="s">
        <v>325</v>
      </c>
      <c r="H141" s="465" t="s">
        <v>701</v>
      </c>
      <c r="I141" s="466">
        <v>121000</v>
      </c>
      <c r="J141" s="297" t="s">
        <v>703</v>
      </c>
      <c r="K141" s="297" t="s">
        <v>5</v>
      </c>
      <c r="L141" s="297" t="s">
        <v>700</v>
      </c>
    </row>
    <row r="142" spans="1:12" s="152" customFormat="1" ht="18">
      <c r="A142" s="504" t="s">
        <v>763</v>
      </c>
      <c r="B142" s="504"/>
      <c r="C142" s="504"/>
      <c r="D142" s="504"/>
      <c r="E142" s="504"/>
      <c r="F142" s="504"/>
      <c r="G142" s="504"/>
      <c r="H142" s="504"/>
      <c r="I142" s="468">
        <f>SUM(I2:I141)</f>
        <v>44458015.479999997</v>
      </c>
      <c r="J142" s="151"/>
      <c r="K142" s="151"/>
      <c r="L142" s="146"/>
    </row>
    <row r="143" spans="1:12" s="152" customFormat="1">
      <c r="A143" s="153"/>
      <c r="B143" s="144"/>
      <c r="C143" s="146"/>
      <c r="D143" s="147"/>
      <c r="E143" s="147"/>
      <c r="F143" s="148"/>
      <c r="G143" s="149"/>
      <c r="H143" s="150"/>
      <c r="I143" s="151"/>
      <c r="J143" s="151"/>
      <c r="K143" s="151"/>
      <c r="L143" s="146"/>
    </row>
    <row r="144" spans="1:12" s="152" customFormat="1">
      <c r="A144" s="153"/>
      <c r="B144" s="144"/>
      <c r="C144" s="146"/>
      <c r="D144" s="147"/>
      <c r="E144" s="147"/>
      <c r="F144" s="148"/>
      <c r="G144" s="149"/>
      <c r="H144" s="150"/>
      <c r="I144" s="151"/>
      <c r="J144" s="151"/>
      <c r="K144" s="151"/>
      <c r="L144" s="146"/>
    </row>
    <row r="145" spans="1:12" s="152" customFormat="1">
      <c r="A145" s="144"/>
      <c r="B145" s="145"/>
      <c r="C145" s="146"/>
      <c r="D145" s="147"/>
      <c r="E145" s="147"/>
      <c r="F145" s="148"/>
      <c r="G145" s="149"/>
      <c r="H145" s="150"/>
      <c r="I145" s="151"/>
      <c r="J145" s="151"/>
      <c r="K145" s="151"/>
      <c r="L145" s="146"/>
    </row>
    <row r="146" spans="1:12" s="152" customFormat="1">
      <c r="A146" s="144"/>
      <c r="B146" s="145"/>
      <c r="C146" s="146"/>
      <c r="D146" s="147"/>
      <c r="E146" s="147"/>
      <c r="F146" s="148"/>
      <c r="G146" s="149"/>
      <c r="H146" s="150"/>
      <c r="I146" s="151"/>
      <c r="J146" s="151"/>
      <c r="K146" s="151"/>
      <c r="L146" s="146"/>
    </row>
    <row r="147" spans="1:12" s="152" customFormat="1">
      <c r="A147" s="144"/>
      <c r="B147" s="145"/>
      <c r="C147" s="146"/>
      <c r="D147" s="147"/>
      <c r="E147" s="147"/>
      <c r="F147" s="148"/>
      <c r="G147" s="149"/>
      <c r="H147" s="150"/>
      <c r="I147" s="151"/>
      <c r="J147" s="151"/>
      <c r="K147" s="151"/>
      <c r="L147" s="146"/>
    </row>
    <row r="148" spans="1:12" s="152" customFormat="1">
      <c r="A148" s="144"/>
      <c r="B148" s="145"/>
      <c r="C148" s="146"/>
      <c r="D148" s="147"/>
      <c r="E148" s="147"/>
      <c r="F148" s="148"/>
      <c r="G148" s="149"/>
      <c r="H148" s="150"/>
      <c r="I148" s="151"/>
      <c r="J148" s="151"/>
      <c r="K148" s="151"/>
      <c r="L148" s="146"/>
    </row>
    <row r="149" spans="1:12" s="152" customFormat="1">
      <c r="A149" s="144"/>
      <c r="B149" s="145"/>
      <c r="C149" s="146"/>
      <c r="D149" s="147"/>
      <c r="E149" s="147"/>
      <c r="F149" s="148"/>
      <c r="G149" s="149"/>
      <c r="H149" s="150"/>
      <c r="I149" s="151"/>
      <c r="J149" s="151"/>
      <c r="K149" s="151"/>
      <c r="L149" s="146"/>
    </row>
    <row r="150" spans="1:12" s="152" customFormat="1">
      <c r="A150" s="144"/>
      <c r="B150" s="145"/>
      <c r="C150" s="146"/>
      <c r="D150" s="147"/>
      <c r="E150" s="147"/>
      <c r="F150" s="148"/>
      <c r="G150" s="149"/>
      <c r="H150" s="150"/>
      <c r="I150" s="151"/>
      <c r="J150" s="151"/>
      <c r="K150" s="151"/>
      <c r="L150" s="146"/>
    </row>
    <row r="151" spans="1:12" s="152" customFormat="1">
      <c r="A151" s="144"/>
      <c r="B151" s="145"/>
      <c r="C151" s="146"/>
      <c r="D151" s="147"/>
      <c r="E151" s="147"/>
      <c r="F151" s="148"/>
      <c r="G151" s="149"/>
      <c r="H151" s="150"/>
      <c r="I151" s="151"/>
      <c r="J151" s="151"/>
      <c r="K151" s="151"/>
      <c r="L151" s="146"/>
    </row>
    <row r="152" spans="1:12" s="152" customFormat="1">
      <c r="A152" s="144"/>
      <c r="B152" s="145"/>
      <c r="C152" s="146"/>
      <c r="D152" s="147"/>
      <c r="E152" s="147"/>
      <c r="F152" s="148"/>
      <c r="G152" s="149"/>
      <c r="H152" s="150"/>
      <c r="I152" s="151"/>
      <c r="J152" s="151"/>
      <c r="K152" s="151"/>
      <c r="L152" s="146"/>
    </row>
    <row r="153" spans="1:12" s="152" customFormat="1">
      <c r="A153" s="144"/>
      <c r="B153" s="145"/>
      <c r="C153" s="146"/>
      <c r="D153" s="147"/>
      <c r="E153" s="147"/>
      <c r="F153" s="148"/>
      <c r="G153" s="149"/>
      <c r="H153" s="150"/>
      <c r="I153" s="151"/>
      <c r="J153" s="151"/>
      <c r="K153" s="151"/>
      <c r="L153" s="146"/>
    </row>
    <row r="154" spans="1:12" s="152" customFormat="1">
      <c r="A154" s="144"/>
      <c r="B154" s="145"/>
      <c r="C154" s="146"/>
      <c r="D154" s="147"/>
      <c r="E154" s="147"/>
      <c r="F154" s="148"/>
      <c r="G154" s="149"/>
      <c r="H154" s="150"/>
      <c r="I154" s="151"/>
      <c r="J154" s="151"/>
      <c r="K154" s="151"/>
      <c r="L154" s="146"/>
    </row>
    <row r="155" spans="1:12" s="152" customFormat="1">
      <c r="A155" s="144"/>
      <c r="B155" s="145"/>
      <c r="C155" s="146"/>
      <c r="D155" s="147"/>
      <c r="E155" s="147"/>
      <c r="F155" s="148"/>
      <c r="G155" s="149"/>
      <c r="H155" s="150"/>
      <c r="I155" s="151"/>
      <c r="J155" s="151"/>
      <c r="K155" s="151"/>
      <c r="L155" s="146"/>
    </row>
    <row r="156" spans="1:12" s="152" customFormat="1">
      <c r="A156" s="144"/>
      <c r="B156" s="145"/>
      <c r="C156" s="146"/>
      <c r="D156" s="147"/>
      <c r="E156" s="147"/>
      <c r="F156" s="148"/>
      <c r="G156" s="149"/>
      <c r="H156" s="150"/>
      <c r="I156" s="151"/>
      <c r="J156" s="151"/>
      <c r="K156" s="151"/>
      <c r="L156" s="146"/>
    </row>
    <row r="157" spans="1:12" s="152" customFormat="1">
      <c r="A157" s="144"/>
      <c r="B157" s="145"/>
      <c r="C157" s="146"/>
      <c r="D157" s="147"/>
      <c r="E157" s="147"/>
      <c r="F157" s="148"/>
      <c r="G157" s="149"/>
      <c r="H157" s="150"/>
      <c r="I157" s="151"/>
      <c r="J157" s="151"/>
      <c r="K157" s="151"/>
      <c r="L157" s="146"/>
    </row>
    <row r="158" spans="1:12" s="152" customFormat="1">
      <c r="A158" s="144"/>
      <c r="B158" s="145"/>
      <c r="C158" s="146"/>
      <c r="D158" s="147"/>
      <c r="E158" s="147"/>
      <c r="F158" s="148"/>
      <c r="G158" s="149"/>
      <c r="H158" s="150"/>
      <c r="I158" s="151"/>
      <c r="J158" s="151"/>
      <c r="K158" s="151"/>
      <c r="L158" s="146"/>
    </row>
    <row r="159" spans="1:12" s="152" customFormat="1">
      <c r="A159" s="144"/>
      <c r="B159" s="145"/>
      <c r="C159" s="146"/>
      <c r="D159" s="147"/>
      <c r="E159" s="147"/>
      <c r="F159" s="148"/>
      <c r="G159" s="149"/>
      <c r="H159" s="150"/>
      <c r="I159" s="151"/>
      <c r="J159" s="151"/>
      <c r="K159" s="151"/>
      <c r="L159" s="146"/>
    </row>
    <row r="160" spans="1:12" s="152" customFormat="1">
      <c r="A160" s="144"/>
      <c r="B160" s="145"/>
      <c r="C160" s="146"/>
      <c r="D160" s="147"/>
      <c r="E160" s="147"/>
      <c r="F160" s="148"/>
      <c r="G160" s="149"/>
      <c r="H160" s="150"/>
      <c r="I160" s="151"/>
      <c r="J160" s="151"/>
      <c r="K160" s="151"/>
      <c r="L160" s="146"/>
    </row>
    <row r="161" spans="1:12" s="152" customFormat="1">
      <c r="A161" s="144"/>
      <c r="B161" s="145"/>
      <c r="C161" s="146"/>
      <c r="D161" s="147"/>
      <c r="E161" s="147"/>
      <c r="F161" s="148"/>
      <c r="G161" s="149"/>
      <c r="H161" s="150"/>
      <c r="I161" s="151"/>
      <c r="J161" s="151"/>
      <c r="K161" s="151"/>
      <c r="L161" s="146"/>
    </row>
    <row r="162" spans="1:12" s="152" customFormat="1">
      <c r="A162" s="144"/>
      <c r="B162" s="145"/>
      <c r="C162" s="146"/>
      <c r="D162" s="147"/>
      <c r="E162" s="147"/>
      <c r="F162" s="148"/>
      <c r="G162" s="149"/>
      <c r="H162" s="150"/>
      <c r="I162" s="151"/>
      <c r="J162" s="151"/>
      <c r="K162" s="151"/>
      <c r="L162" s="146"/>
    </row>
    <row r="163" spans="1:12" s="152" customFormat="1">
      <c r="A163" s="144"/>
      <c r="B163" s="145"/>
      <c r="C163" s="146"/>
      <c r="D163" s="147"/>
      <c r="E163" s="147"/>
      <c r="F163" s="148"/>
      <c r="G163" s="149"/>
      <c r="H163" s="150"/>
      <c r="I163" s="151"/>
      <c r="J163" s="151"/>
      <c r="K163" s="151"/>
      <c r="L163" s="146"/>
    </row>
    <row r="164" spans="1:12" s="152" customFormat="1">
      <c r="A164" s="144"/>
      <c r="B164" s="145"/>
      <c r="C164" s="146"/>
      <c r="D164" s="147"/>
      <c r="E164" s="147"/>
      <c r="F164" s="148"/>
      <c r="G164" s="149"/>
      <c r="H164" s="150"/>
      <c r="I164" s="151"/>
      <c r="J164" s="151"/>
      <c r="K164" s="151"/>
      <c r="L164" s="146"/>
    </row>
    <row r="165" spans="1:12">
      <c r="J165" s="14"/>
      <c r="K165" s="14"/>
    </row>
    <row r="166" spans="1:12">
      <c r="J166" s="14"/>
      <c r="K166" s="14"/>
    </row>
    <row r="167" spans="1:12">
      <c r="J167" s="14"/>
      <c r="K167" s="14"/>
    </row>
    <row r="168" spans="1:12">
      <c r="J168" s="14"/>
      <c r="K168" s="14"/>
    </row>
    <row r="169" spans="1:12">
      <c r="J169" s="14"/>
      <c r="K169" s="14"/>
    </row>
  </sheetData>
  <sortState ref="A6:Q149">
    <sortCondition ref="C6:C149"/>
  </sortState>
  <mergeCells count="1">
    <mergeCell ref="A142:H142"/>
  </mergeCells>
  <phoneticPr fontId="8" type="noConversion"/>
  <pageMargins left="0.25" right="0.25" top="0.75" bottom="0.75" header="0.3" footer="0.3"/>
  <pageSetup scale="87" fitToHeight="0" orientation="landscape"/>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A6" sqref="A6:XFD6"/>
    </sheetView>
  </sheetViews>
  <sheetFormatPr baseColWidth="10" defaultColWidth="10.83203125" defaultRowHeight="15" x14ac:dyDescent="0"/>
  <cols>
    <col min="1" max="1" width="10.83203125" style="26"/>
    <col min="2" max="2" width="14.33203125" style="26" customWidth="1"/>
    <col min="3" max="3" width="36.33203125" style="26" customWidth="1"/>
    <col min="4" max="4" width="18.5" style="26" customWidth="1"/>
    <col min="5" max="5" width="10.83203125" style="26"/>
    <col min="6" max="6" width="11" style="26" bestFit="1" customWidth="1"/>
    <col min="7" max="8" width="10.83203125" style="26"/>
    <col min="9" max="9" width="15" style="26" bestFit="1" customWidth="1"/>
    <col min="10" max="11" width="10.83203125" style="26"/>
    <col min="12" max="12" width="13.1640625" style="26" bestFit="1" customWidth="1"/>
    <col min="13" max="13" width="35.1640625" style="26" customWidth="1"/>
    <col min="14" max="16384" width="10.83203125" style="26"/>
  </cols>
  <sheetData>
    <row r="1" spans="1:13" s="154" customFormat="1" ht="129" thickBot="1">
      <c r="A1" s="33" t="s">
        <v>7</v>
      </c>
      <c r="B1" s="33" t="s">
        <v>12</v>
      </c>
      <c r="C1" s="33" t="s">
        <v>3</v>
      </c>
      <c r="D1" s="34" t="s">
        <v>1</v>
      </c>
      <c r="E1" s="34" t="s">
        <v>405</v>
      </c>
      <c r="F1" s="35" t="s">
        <v>79</v>
      </c>
      <c r="G1" s="36" t="s">
        <v>867</v>
      </c>
      <c r="H1" s="36" t="s">
        <v>868</v>
      </c>
      <c r="I1" s="37" t="s">
        <v>245</v>
      </c>
      <c r="J1" s="33" t="s">
        <v>869</v>
      </c>
      <c r="K1" s="38" t="s">
        <v>2</v>
      </c>
      <c r="L1" s="33" t="s">
        <v>870</v>
      </c>
      <c r="M1" s="39" t="s">
        <v>247</v>
      </c>
    </row>
    <row r="2" spans="1:13" s="129" customFormat="1" ht="61" thickTop="1">
      <c r="A2" s="121" t="s">
        <v>166</v>
      </c>
      <c r="B2" s="121" t="s">
        <v>597</v>
      </c>
      <c r="C2" s="121" t="s">
        <v>598</v>
      </c>
      <c r="D2" s="121" t="s">
        <v>230</v>
      </c>
      <c r="E2" s="121"/>
      <c r="F2" s="244"/>
      <c r="G2" s="245" t="s">
        <v>231</v>
      </c>
      <c r="H2" s="246" t="s">
        <v>232</v>
      </c>
      <c r="I2" s="247">
        <v>9900</v>
      </c>
      <c r="J2" s="121" t="s">
        <v>233</v>
      </c>
      <c r="K2" s="121" t="s">
        <v>6</v>
      </c>
      <c r="L2" s="121"/>
      <c r="M2" s="121" t="s">
        <v>599</v>
      </c>
    </row>
    <row r="3" spans="1:13" s="146" customFormat="1" ht="45">
      <c r="A3" s="69" t="s">
        <v>166</v>
      </c>
      <c r="B3" s="69" t="s">
        <v>165</v>
      </c>
      <c r="C3" s="69" t="s">
        <v>182</v>
      </c>
      <c r="D3" s="248" t="s">
        <v>167</v>
      </c>
      <c r="E3" s="248" t="s">
        <v>323</v>
      </c>
      <c r="F3" s="249">
        <v>12.002000000000001</v>
      </c>
      <c r="G3" s="250" t="s">
        <v>325</v>
      </c>
      <c r="H3" s="251" t="s">
        <v>324</v>
      </c>
      <c r="I3" s="252">
        <v>403755</v>
      </c>
      <c r="J3" s="69" t="s">
        <v>168</v>
      </c>
      <c r="K3" s="69" t="s">
        <v>5</v>
      </c>
      <c r="L3" s="69" t="s">
        <v>326</v>
      </c>
      <c r="M3" s="69" t="s">
        <v>327</v>
      </c>
    </row>
    <row r="4" spans="1:13" s="146" customFormat="1" ht="75">
      <c r="A4" s="41" t="s">
        <v>166</v>
      </c>
      <c r="B4" s="41" t="s">
        <v>170</v>
      </c>
      <c r="C4" s="41" t="s">
        <v>229</v>
      </c>
      <c r="D4" s="42" t="s">
        <v>223</v>
      </c>
      <c r="E4" s="42" t="s">
        <v>171</v>
      </c>
      <c r="F4" s="43">
        <v>59.036999999999999</v>
      </c>
      <c r="G4" s="44" t="s">
        <v>360</v>
      </c>
      <c r="H4" s="47" t="s">
        <v>66</v>
      </c>
      <c r="I4" s="46">
        <v>542516</v>
      </c>
      <c r="J4" s="41" t="s">
        <v>174</v>
      </c>
      <c r="K4" s="41" t="s">
        <v>5</v>
      </c>
      <c r="L4" s="41" t="s">
        <v>418</v>
      </c>
      <c r="M4" s="41" t="s">
        <v>420</v>
      </c>
    </row>
    <row r="5" spans="1:13" s="146" customFormat="1" ht="91" thickBot="1">
      <c r="A5" s="41" t="s">
        <v>166</v>
      </c>
      <c r="B5" s="41" t="s">
        <v>243</v>
      </c>
      <c r="C5" s="41" t="s">
        <v>244</v>
      </c>
      <c r="D5" s="41" t="s">
        <v>173</v>
      </c>
      <c r="E5" s="41" t="s">
        <v>171</v>
      </c>
      <c r="F5" s="43">
        <v>59.036999999999999</v>
      </c>
      <c r="G5" s="44" t="s">
        <v>172</v>
      </c>
      <c r="H5" s="45" t="s">
        <v>66</v>
      </c>
      <c r="I5" s="46">
        <v>151928</v>
      </c>
      <c r="J5" s="41" t="s">
        <v>174</v>
      </c>
      <c r="K5" s="41" t="s">
        <v>5</v>
      </c>
      <c r="L5" s="41" t="s">
        <v>418</v>
      </c>
      <c r="M5" s="41" t="s">
        <v>419</v>
      </c>
    </row>
    <row r="6" spans="1:13" s="478" customFormat="1" ht="19" customHeight="1" thickTop="1">
      <c r="A6" s="510" t="s">
        <v>763</v>
      </c>
      <c r="B6" s="510"/>
      <c r="C6" s="510"/>
      <c r="D6" s="510"/>
      <c r="E6" s="510"/>
      <c r="F6" s="510"/>
      <c r="G6" s="510"/>
      <c r="H6" s="510"/>
      <c r="I6" s="484">
        <f>SUM(I2:I5)</f>
        <v>1108099</v>
      </c>
      <c r="J6" s="485"/>
      <c r="K6" s="485"/>
      <c r="L6" s="485"/>
      <c r="M6" s="485"/>
    </row>
  </sheetData>
  <mergeCells count="1">
    <mergeCell ref="A6:H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L23" sqref="L23"/>
    </sheetView>
  </sheetViews>
  <sheetFormatPr baseColWidth="10" defaultColWidth="10.83203125" defaultRowHeight="15" x14ac:dyDescent="0"/>
  <cols>
    <col min="1" max="2" width="10.83203125" style="26"/>
    <col min="3" max="3" width="23.1640625" style="26" customWidth="1"/>
    <col min="4" max="4" width="14.6640625" style="26" bestFit="1" customWidth="1"/>
    <col min="5" max="5" width="13.83203125" style="26" bestFit="1" customWidth="1"/>
    <col min="6" max="6" width="11" style="26" bestFit="1" customWidth="1"/>
    <col min="7" max="8" width="10.83203125" style="26"/>
    <col min="9" max="9" width="15" style="26" bestFit="1" customWidth="1"/>
    <col min="10" max="10" width="15" style="26" customWidth="1"/>
    <col min="11" max="11" width="10.83203125" style="26"/>
    <col min="12" max="12" width="38.83203125" style="26" customWidth="1"/>
    <col min="13" max="16384" width="10.83203125" style="26"/>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38" customFormat="1" ht="46" thickBot="1">
      <c r="A2" s="237" t="s">
        <v>23</v>
      </c>
      <c r="B2" s="253" t="s">
        <v>106</v>
      </c>
      <c r="C2" s="243" t="s">
        <v>126</v>
      </c>
      <c r="D2" s="254" t="s">
        <v>127</v>
      </c>
      <c r="E2" s="255" t="s">
        <v>413</v>
      </c>
      <c r="F2" s="239">
        <v>93.307000000000002</v>
      </c>
      <c r="G2" s="240" t="s">
        <v>40</v>
      </c>
      <c r="H2" s="241" t="s">
        <v>412</v>
      </c>
      <c r="I2" s="242">
        <v>2670683</v>
      </c>
      <c r="J2" s="243" t="s">
        <v>69</v>
      </c>
      <c r="K2" s="243" t="s">
        <v>6</v>
      </c>
      <c r="L2" s="236" t="s">
        <v>721</v>
      </c>
    </row>
    <row r="3" spans="1:12" s="478" customFormat="1" ht="19" customHeight="1">
      <c r="A3" s="512" t="s">
        <v>763</v>
      </c>
      <c r="B3" s="512"/>
      <c r="C3" s="512"/>
      <c r="D3" s="512"/>
      <c r="E3" s="512"/>
      <c r="F3" s="512"/>
      <c r="G3" s="512"/>
      <c r="H3" s="512"/>
      <c r="I3" s="486">
        <f>I2</f>
        <v>2670683</v>
      </c>
      <c r="J3" s="487"/>
      <c r="K3" s="487"/>
      <c r="L3" s="487"/>
    </row>
    <row r="4" spans="1:12" s="157" customFormat="1"/>
  </sheetData>
  <mergeCells count="1">
    <mergeCell ref="A3:H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pane ySplit="1" topLeftCell="A18" activePane="bottomLeft" state="frozen"/>
      <selection activeCell="E1" sqref="E1"/>
      <selection pane="bottomLeft" activeCell="H30" sqref="H30"/>
    </sheetView>
  </sheetViews>
  <sheetFormatPr baseColWidth="10" defaultColWidth="11.5" defaultRowHeight="14" x14ac:dyDescent="0"/>
  <cols>
    <col min="1" max="1" width="6.33203125" bestFit="1" customWidth="1"/>
    <col min="2" max="2" width="14.1640625" bestFit="1" customWidth="1"/>
    <col min="3" max="3" width="42.33203125" style="5" customWidth="1"/>
    <col min="4" max="4" width="18.6640625" bestFit="1" customWidth="1"/>
    <col min="5" max="5" width="20.6640625" bestFit="1" customWidth="1"/>
    <col min="6" max="6" width="8.5" bestFit="1" customWidth="1"/>
    <col min="7" max="7" width="12.6640625" bestFit="1" customWidth="1"/>
    <col min="8" max="8" width="9.33203125" bestFit="1" customWidth="1"/>
    <col min="9" max="9" width="13" bestFit="1" customWidth="1"/>
    <col min="10" max="10" width="23" bestFit="1" customWidth="1"/>
    <col min="11" max="11" width="14" customWidth="1"/>
    <col min="12" max="12" width="54.5" customWidth="1"/>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43" customFormat="1" ht="75">
      <c r="A2" s="54" t="s">
        <v>39</v>
      </c>
      <c r="B2" s="54" t="s">
        <v>604</v>
      </c>
      <c r="C2" s="70" t="s">
        <v>661</v>
      </c>
      <c r="D2" s="78" t="s">
        <v>149</v>
      </c>
      <c r="E2" s="92" t="s">
        <v>662</v>
      </c>
      <c r="F2" s="71">
        <v>15.805</v>
      </c>
      <c r="G2" s="72" t="s">
        <v>133</v>
      </c>
      <c r="H2" s="76" t="s">
        <v>139</v>
      </c>
      <c r="I2" s="74">
        <v>28060</v>
      </c>
      <c r="J2" s="54" t="s">
        <v>239</v>
      </c>
      <c r="K2" s="70" t="s">
        <v>5</v>
      </c>
      <c r="L2" s="70" t="s">
        <v>663</v>
      </c>
    </row>
    <row r="3" spans="1:12" s="143" customFormat="1" ht="105">
      <c r="A3" s="54" t="s">
        <v>39</v>
      </c>
      <c r="B3" s="54" t="s">
        <v>604</v>
      </c>
      <c r="C3" s="70" t="s">
        <v>679</v>
      </c>
      <c r="D3" s="78" t="s">
        <v>134</v>
      </c>
      <c r="E3" s="92" t="s">
        <v>671</v>
      </c>
      <c r="F3" s="71">
        <v>15.805</v>
      </c>
      <c r="G3" s="72" t="s">
        <v>133</v>
      </c>
      <c r="H3" s="76" t="s">
        <v>44</v>
      </c>
      <c r="I3" s="74">
        <v>17702</v>
      </c>
      <c r="J3" s="54" t="s">
        <v>240</v>
      </c>
      <c r="K3" s="70" t="s">
        <v>5</v>
      </c>
      <c r="L3" s="70" t="s">
        <v>672</v>
      </c>
    </row>
    <row r="4" spans="1:12" s="143" customFormat="1" ht="210">
      <c r="A4" s="54" t="s">
        <v>39</v>
      </c>
      <c r="B4" s="54" t="s">
        <v>604</v>
      </c>
      <c r="C4" s="70" t="s">
        <v>668</v>
      </c>
      <c r="D4" s="78" t="s">
        <v>137</v>
      </c>
      <c r="E4" s="92" t="s">
        <v>669</v>
      </c>
      <c r="F4" s="71">
        <v>15.805</v>
      </c>
      <c r="G4" s="72" t="s">
        <v>133</v>
      </c>
      <c r="H4" s="76" t="s">
        <v>44</v>
      </c>
      <c r="I4" s="74">
        <v>15729</v>
      </c>
      <c r="J4" s="54" t="s">
        <v>240</v>
      </c>
      <c r="K4" s="70" t="s">
        <v>5</v>
      </c>
      <c r="L4" s="70" t="s">
        <v>670</v>
      </c>
    </row>
    <row r="5" spans="1:12" s="143" customFormat="1" ht="120">
      <c r="A5" s="54" t="s">
        <v>39</v>
      </c>
      <c r="B5" s="54" t="s">
        <v>604</v>
      </c>
      <c r="C5" s="70" t="s">
        <v>635</v>
      </c>
      <c r="D5" s="92" t="s">
        <v>652</v>
      </c>
      <c r="E5" s="92" t="s">
        <v>653</v>
      </c>
      <c r="F5" s="71">
        <v>15.805</v>
      </c>
      <c r="G5" s="72" t="s">
        <v>133</v>
      </c>
      <c r="H5" s="76" t="s">
        <v>139</v>
      </c>
      <c r="I5" s="74">
        <v>25736</v>
      </c>
      <c r="J5" s="54" t="s">
        <v>241</v>
      </c>
      <c r="K5" s="70" t="s">
        <v>5</v>
      </c>
      <c r="L5" s="129" t="s">
        <v>654</v>
      </c>
    </row>
    <row r="6" spans="1:12" s="143" customFormat="1" ht="45">
      <c r="A6" s="54" t="s">
        <v>39</v>
      </c>
      <c r="B6" s="54" t="s">
        <v>604</v>
      </c>
      <c r="C6" s="70" t="s">
        <v>680</v>
      </c>
      <c r="D6" s="78" t="s">
        <v>144</v>
      </c>
      <c r="E6" s="92" t="s">
        <v>633</v>
      </c>
      <c r="F6" s="71">
        <v>15.805</v>
      </c>
      <c r="G6" s="72" t="s">
        <v>133</v>
      </c>
      <c r="H6" s="76" t="s">
        <v>139</v>
      </c>
      <c r="I6" s="74">
        <v>34567</v>
      </c>
      <c r="J6" s="54" t="s">
        <v>238</v>
      </c>
      <c r="K6" s="70" t="s">
        <v>5</v>
      </c>
      <c r="L6" s="70" t="s">
        <v>634</v>
      </c>
    </row>
    <row r="7" spans="1:12" s="143" customFormat="1" ht="75">
      <c r="A7" s="54" t="s">
        <v>39</v>
      </c>
      <c r="B7" s="54" t="s">
        <v>604</v>
      </c>
      <c r="C7" s="70" t="s">
        <v>676</v>
      </c>
      <c r="D7" s="78" t="s">
        <v>143</v>
      </c>
      <c r="E7" s="92" t="s">
        <v>677</v>
      </c>
      <c r="F7" s="71">
        <v>15.805</v>
      </c>
      <c r="G7" s="72" t="s">
        <v>138</v>
      </c>
      <c r="H7" s="76" t="s">
        <v>139</v>
      </c>
      <c r="I7" s="74">
        <v>7942</v>
      </c>
      <c r="J7" s="54" t="s">
        <v>241</v>
      </c>
      <c r="K7" s="70" t="s">
        <v>5</v>
      </c>
      <c r="L7" s="70" t="s">
        <v>678</v>
      </c>
    </row>
    <row r="8" spans="1:12" s="143" customFormat="1" ht="60">
      <c r="A8" s="54" t="s">
        <v>39</v>
      </c>
      <c r="B8" s="70" t="s">
        <v>600</v>
      </c>
      <c r="C8" s="70" t="s">
        <v>607</v>
      </c>
      <c r="D8" s="78" t="s">
        <v>574</v>
      </c>
      <c r="E8" s="103"/>
      <c r="F8" s="71"/>
      <c r="G8" s="104" t="s">
        <v>37</v>
      </c>
      <c r="H8" s="105" t="s">
        <v>44</v>
      </c>
      <c r="I8" s="74">
        <v>19995</v>
      </c>
      <c r="J8" s="70" t="s">
        <v>121</v>
      </c>
      <c r="K8" s="70" t="s">
        <v>6</v>
      </c>
      <c r="L8" s="70" t="s">
        <v>675</v>
      </c>
    </row>
    <row r="9" spans="1:12" s="143" customFormat="1" ht="30">
      <c r="A9" s="54" t="s">
        <v>39</v>
      </c>
      <c r="B9" s="54" t="s">
        <v>604</v>
      </c>
      <c r="C9" s="70" t="s">
        <v>655</v>
      </c>
      <c r="D9" s="78" t="s">
        <v>147</v>
      </c>
      <c r="E9" s="92" t="s">
        <v>658</v>
      </c>
      <c r="F9" s="71">
        <v>15.805</v>
      </c>
      <c r="G9" s="72" t="s">
        <v>138</v>
      </c>
      <c r="H9" s="76" t="s">
        <v>139</v>
      </c>
      <c r="I9" s="74">
        <v>23465</v>
      </c>
      <c r="J9" s="54" t="s">
        <v>240</v>
      </c>
      <c r="K9" s="70" t="s">
        <v>5</v>
      </c>
      <c r="L9" s="70" t="s">
        <v>656</v>
      </c>
    </row>
    <row r="10" spans="1:12" s="143" customFormat="1" ht="75">
      <c r="A10" s="54" t="s">
        <v>39</v>
      </c>
      <c r="B10" s="54" t="s">
        <v>604</v>
      </c>
      <c r="C10" s="70" t="s">
        <v>657</v>
      </c>
      <c r="D10" s="78" t="s">
        <v>148</v>
      </c>
      <c r="E10" s="92" t="s">
        <v>659</v>
      </c>
      <c r="F10" s="71">
        <v>15.805</v>
      </c>
      <c r="G10" s="72" t="s">
        <v>138</v>
      </c>
      <c r="H10" s="76" t="s">
        <v>139</v>
      </c>
      <c r="I10" s="74">
        <v>7942</v>
      </c>
      <c r="J10" s="54" t="s">
        <v>241</v>
      </c>
      <c r="K10" s="70" t="s">
        <v>5</v>
      </c>
      <c r="L10" s="70" t="s">
        <v>660</v>
      </c>
    </row>
    <row r="11" spans="1:12" s="143" customFormat="1" ht="75">
      <c r="A11" s="54" t="s">
        <v>39</v>
      </c>
      <c r="B11" s="54" t="s">
        <v>604</v>
      </c>
      <c r="C11" s="70" t="s">
        <v>674</v>
      </c>
      <c r="D11" s="78" t="s">
        <v>135</v>
      </c>
      <c r="E11" s="92" t="s">
        <v>673</v>
      </c>
      <c r="F11" s="71">
        <v>15.805</v>
      </c>
      <c r="G11" s="72" t="s">
        <v>133</v>
      </c>
      <c r="H11" s="76" t="s">
        <v>44</v>
      </c>
      <c r="I11" s="74">
        <v>20681</v>
      </c>
      <c r="J11" s="54" t="s">
        <v>242</v>
      </c>
      <c r="K11" s="70" t="s">
        <v>5</v>
      </c>
      <c r="L11" s="70" t="s">
        <v>696</v>
      </c>
    </row>
    <row r="12" spans="1:12" s="143" customFormat="1" ht="75">
      <c r="A12" s="54" t="s">
        <v>39</v>
      </c>
      <c r="B12" s="54" t="s">
        <v>604</v>
      </c>
      <c r="C12" s="70" t="s">
        <v>643</v>
      </c>
      <c r="D12" s="78" t="s">
        <v>141</v>
      </c>
      <c r="E12" s="92" t="s">
        <v>632</v>
      </c>
      <c r="F12" s="71">
        <v>15.805</v>
      </c>
      <c r="G12" s="72" t="s">
        <v>133</v>
      </c>
      <c r="H12" s="76" t="s">
        <v>139</v>
      </c>
      <c r="I12" s="74">
        <v>28641</v>
      </c>
      <c r="J12" s="54" t="s">
        <v>116</v>
      </c>
      <c r="K12" s="70" t="s">
        <v>5</v>
      </c>
      <c r="L12" s="70" t="s">
        <v>644</v>
      </c>
    </row>
    <row r="13" spans="1:12" s="143" customFormat="1" ht="120">
      <c r="A13" s="99" t="s">
        <v>39</v>
      </c>
      <c r="B13" s="99" t="s">
        <v>604</v>
      </c>
      <c r="C13" s="41" t="s">
        <v>631</v>
      </c>
      <c r="D13" s="130" t="s">
        <v>142</v>
      </c>
      <c r="E13" s="42" t="s">
        <v>645</v>
      </c>
      <c r="F13" s="131">
        <v>15.805</v>
      </c>
      <c r="G13" s="132" t="s">
        <v>133</v>
      </c>
      <c r="H13" s="133" t="s">
        <v>139</v>
      </c>
      <c r="I13" s="134">
        <v>38027</v>
      </c>
      <c r="J13" s="41" t="s">
        <v>647</v>
      </c>
      <c r="K13" s="41" t="s">
        <v>5</v>
      </c>
      <c r="L13" s="70" t="s">
        <v>646</v>
      </c>
    </row>
    <row r="14" spans="1:12" s="143" customFormat="1" ht="60">
      <c r="A14" s="99" t="s">
        <v>39</v>
      </c>
      <c r="B14" s="99" t="s">
        <v>604</v>
      </c>
      <c r="C14" s="41" t="s">
        <v>649</v>
      </c>
      <c r="D14" s="130" t="s">
        <v>146</v>
      </c>
      <c r="E14" s="42" t="s">
        <v>650</v>
      </c>
      <c r="F14" s="131">
        <v>15.805</v>
      </c>
      <c r="G14" s="132" t="s">
        <v>133</v>
      </c>
      <c r="H14" s="133" t="s">
        <v>139</v>
      </c>
      <c r="I14" s="134">
        <v>19584</v>
      </c>
      <c r="J14" s="99" t="s">
        <v>238</v>
      </c>
      <c r="K14" s="41" t="s">
        <v>5</v>
      </c>
      <c r="L14" s="41" t="s">
        <v>651</v>
      </c>
    </row>
    <row r="15" spans="1:12" s="143" customFormat="1" ht="60">
      <c r="A15" s="99" t="s">
        <v>39</v>
      </c>
      <c r="B15" s="99" t="s">
        <v>604</v>
      </c>
      <c r="C15" s="41" t="s">
        <v>641</v>
      </c>
      <c r="D15" s="130" t="s">
        <v>140</v>
      </c>
      <c r="E15" s="42" t="s">
        <v>664</v>
      </c>
      <c r="F15" s="131">
        <v>15.805</v>
      </c>
      <c r="G15" s="132" t="s">
        <v>133</v>
      </c>
      <c r="H15" s="133" t="s">
        <v>139</v>
      </c>
      <c r="I15" s="134">
        <v>24310</v>
      </c>
      <c r="J15" s="99" t="s">
        <v>116</v>
      </c>
      <c r="K15" s="41" t="s">
        <v>5</v>
      </c>
      <c r="L15" s="41" t="s">
        <v>642</v>
      </c>
    </row>
    <row r="16" spans="1:12" s="143" customFormat="1" ht="60">
      <c r="A16" s="99" t="s">
        <v>39</v>
      </c>
      <c r="B16" s="41" t="s">
        <v>601</v>
      </c>
      <c r="C16" s="41" t="s">
        <v>606</v>
      </c>
      <c r="D16" s="130" t="s">
        <v>225</v>
      </c>
      <c r="E16" s="42" t="s">
        <v>602</v>
      </c>
      <c r="F16" s="131"/>
      <c r="G16" s="132" t="s">
        <v>40</v>
      </c>
      <c r="H16" s="133" t="s">
        <v>41</v>
      </c>
      <c r="I16" s="134">
        <v>226294</v>
      </c>
      <c r="J16" s="41" t="s">
        <v>116</v>
      </c>
      <c r="K16" s="41" t="s">
        <v>6</v>
      </c>
      <c r="L16" s="41" t="s">
        <v>636</v>
      </c>
    </row>
    <row r="17" spans="1:12" s="143" customFormat="1" ht="46" thickBot="1">
      <c r="A17" s="488" t="s">
        <v>39</v>
      </c>
      <c r="B17" s="488" t="s">
        <v>14</v>
      </c>
      <c r="C17" s="48" t="s">
        <v>589</v>
      </c>
      <c r="D17" s="489" t="s">
        <v>193</v>
      </c>
      <c r="E17" s="489" t="s">
        <v>588</v>
      </c>
      <c r="F17" s="490">
        <v>15.808</v>
      </c>
      <c r="G17" s="491" t="s">
        <v>64</v>
      </c>
      <c r="H17" s="492" t="s">
        <v>299</v>
      </c>
      <c r="I17" s="493">
        <v>126590</v>
      </c>
      <c r="J17" s="48" t="s">
        <v>116</v>
      </c>
      <c r="K17" s="48" t="s">
        <v>6</v>
      </c>
      <c r="L17" s="48" t="s">
        <v>590</v>
      </c>
    </row>
    <row r="18" spans="1:12" s="143" customFormat="1" ht="120">
      <c r="A18" s="165" t="s">
        <v>39</v>
      </c>
      <c r="B18" s="166" t="s">
        <v>605</v>
      </c>
      <c r="C18" s="167" t="s">
        <v>665</v>
      </c>
      <c r="D18" s="494" t="s">
        <v>136</v>
      </c>
      <c r="E18" s="191" t="s">
        <v>667</v>
      </c>
      <c r="F18" s="168">
        <v>15.805</v>
      </c>
      <c r="G18" s="169" t="s">
        <v>133</v>
      </c>
      <c r="H18" s="495" t="s">
        <v>44</v>
      </c>
      <c r="I18" s="171">
        <v>25111</v>
      </c>
      <c r="J18" s="166" t="s">
        <v>239</v>
      </c>
      <c r="K18" s="167" t="s">
        <v>5</v>
      </c>
      <c r="L18" s="172" t="s">
        <v>666</v>
      </c>
    </row>
    <row r="19" spans="1:12" s="143" customFormat="1" ht="90">
      <c r="A19" s="496" t="s">
        <v>39</v>
      </c>
      <c r="B19" s="99" t="s">
        <v>605</v>
      </c>
      <c r="C19" s="41" t="s">
        <v>648</v>
      </c>
      <c r="D19" s="130" t="s">
        <v>145</v>
      </c>
      <c r="E19" s="42" t="s">
        <v>630</v>
      </c>
      <c r="F19" s="131">
        <v>15.805</v>
      </c>
      <c r="G19" s="132" t="s">
        <v>138</v>
      </c>
      <c r="H19" s="133" t="s">
        <v>139</v>
      </c>
      <c r="I19" s="134">
        <v>38731</v>
      </c>
      <c r="J19" s="99" t="s">
        <v>239</v>
      </c>
      <c r="K19" s="41" t="s">
        <v>5</v>
      </c>
      <c r="L19" s="197" t="s">
        <v>629</v>
      </c>
    </row>
    <row r="20" spans="1:12" s="143" customFormat="1" ht="30">
      <c r="A20" s="496" t="s">
        <v>39</v>
      </c>
      <c r="B20" s="99" t="s">
        <v>485</v>
      </c>
      <c r="C20" s="41" t="s">
        <v>486</v>
      </c>
      <c r="D20" s="42" t="s">
        <v>487</v>
      </c>
      <c r="E20" s="130" t="s">
        <v>488</v>
      </c>
      <c r="F20" s="131">
        <v>15.875</v>
      </c>
      <c r="G20" s="132" t="s">
        <v>489</v>
      </c>
      <c r="H20" s="133" t="s">
        <v>490</v>
      </c>
      <c r="I20" s="134">
        <v>28000</v>
      </c>
      <c r="J20" s="99" t="s">
        <v>491</v>
      </c>
      <c r="K20" s="41" t="s">
        <v>492</v>
      </c>
      <c r="L20" s="197" t="s">
        <v>493</v>
      </c>
    </row>
    <row r="21" spans="1:12" s="143" customFormat="1" ht="91" thickBot="1">
      <c r="A21" s="497" t="s">
        <v>39</v>
      </c>
      <c r="B21" s="498" t="s">
        <v>699</v>
      </c>
      <c r="C21" s="201" t="s">
        <v>697</v>
      </c>
      <c r="D21" s="202" t="s">
        <v>764</v>
      </c>
      <c r="E21" s="499" t="s">
        <v>698</v>
      </c>
      <c r="F21" s="500"/>
      <c r="G21" s="501" t="s">
        <v>325</v>
      </c>
      <c r="H21" s="502" t="s">
        <v>701</v>
      </c>
      <c r="I21" s="503">
        <v>121000</v>
      </c>
      <c r="J21" s="498" t="s">
        <v>116</v>
      </c>
      <c r="K21" s="201" t="s">
        <v>5</v>
      </c>
      <c r="L21" s="207" t="s">
        <v>700</v>
      </c>
    </row>
    <row r="22" spans="1:12" s="480" customFormat="1" ht="19" customHeight="1">
      <c r="A22" s="512" t="s">
        <v>872</v>
      </c>
      <c r="B22" s="512"/>
      <c r="C22" s="512"/>
      <c r="D22" s="512"/>
      <c r="E22" s="512"/>
      <c r="F22" s="512"/>
      <c r="G22" s="512"/>
      <c r="H22" s="512"/>
      <c r="I22" s="486">
        <f>SUM(I2:I21)</f>
        <v>878107</v>
      </c>
      <c r="J22" s="487"/>
      <c r="K22" s="487"/>
      <c r="L22" s="487"/>
    </row>
    <row r="23" spans="1:12" s="143" customFormat="1">
      <c r="C23" s="256"/>
    </row>
    <row r="24" spans="1:12" s="143" customFormat="1">
      <c r="C24" s="256"/>
    </row>
    <row r="25" spans="1:12" s="143" customFormat="1">
      <c r="C25" s="256"/>
    </row>
    <row r="26" spans="1:12" s="143" customFormat="1">
      <c r="C26" s="256"/>
    </row>
    <row r="27" spans="1:12" s="143" customFormat="1">
      <c r="C27" s="256"/>
    </row>
    <row r="28" spans="1:12" s="143" customFormat="1">
      <c r="C28" s="256"/>
    </row>
    <row r="29" spans="1:12" s="143" customFormat="1">
      <c r="C29" s="256"/>
    </row>
    <row r="30" spans="1:12" s="143" customFormat="1">
      <c r="C30" s="256"/>
    </row>
    <row r="31" spans="1:12" s="143" customFormat="1">
      <c r="C31" s="256"/>
    </row>
    <row r="32" spans="1:12" s="143" customFormat="1">
      <c r="C32" s="256"/>
    </row>
    <row r="33" spans="3:3" s="143" customFormat="1">
      <c r="C33" s="256"/>
    </row>
    <row r="34" spans="3:3" s="143" customFormat="1">
      <c r="C34" s="256"/>
    </row>
    <row r="35" spans="3:3" s="143" customFormat="1">
      <c r="C35" s="256"/>
    </row>
    <row r="36" spans="3:3" s="143" customFormat="1">
      <c r="C36" s="256"/>
    </row>
    <row r="37" spans="3:3" s="143" customFormat="1">
      <c r="C37" s="256"/>
    </row>
    <row r="38" spans="3:3" s="143" customFormat="1">
      <c r="C38" s="256"/>
    </row>
    <row r="39" spans="3:3" s="143" customFormat="1">
      <c r="C39" s="256"/>
    </row>
    <row r="40" spans="3:3" s="143" customFormat="1">
      <c r="C40" s="256"/>
    </row>
    <row r="41" spans="3:3" s="143" customFormat="1">
      <c r="C41" s="256"/>
    </row>
    <row r="42" spans="3:3" s="143" customFormat="1">
      <c r="C42" s="256"/>
    </row>
    <row r="43" spans="3:3" s="143" customFormat="1">
      <c r="C43" s="256"/>
    </row>
    <row r="44" spans="3:3" s="143" customFormat="1">
      <c r="C44" s="256"/>
    </row>
    <row r="45" spans="3:3" s="143" customFormat="1">
      <c r="C45" s="256"/>
    </row>
    <row r="46" spans="3:3" s="143" customFormat="1">
      <c r="C46" s="256"/>
    </row>
    <row r="47" spans="3:3" s="143" customFormat="1">
      <c r="C47" s="256"/>
    </row>
    <row r="48" spans="3:3" s="143" customFormat="1">
      <c r="C48" s="256"/>
    </row>
    <row r="49" spans="3:3" s="143" customFormat="1">
      <c r="C49" s="256"/>
    </row>
  </sheetData>
  <mergeCells count="1">
    <mergeCell ref="A22:H2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workbookViewId="0">
      <selection activeCell="B55" sqref="B55"/>
    </sheetView>
  </sheetViews>
  <sheetFormatPr baseColWidth="10" defaultRowHeight="14" x14ac:dyDescent="0"/>
  <cols>
    <col min="1" max="1" width="15" bestFit="1" customWidth="1"/>
    <col min="2" max="2" width="77.33203125" customWidth="1"/>
  </cols>
  <sheetData>
    <row r="1" spans="1:2" ht="29" thickBot="1">
      <c r="A1" s="513" t="s">
        <v>793</v>
      </c>
      <c r="B1" s="514"/>
    </row>
    <row r="2" spans="1:2">
      <c r="A2" s="29" t="s">
        <v>794</v>
      </c>
      <c r="B2" s="29" t="s">
        <v>795</v>
      </c>
    </row>
    <row r="3" spans="1:2">
      <c r="A3" s="30" t="s">
        <v>796</v>
      </c>
      <c r="B3" s="30" t="s">
        <v>797</v>
      </c>
    </row>
    <row r="4" spans="1:2">
      <c r="A4" s="30" t="s">
        <v>798</v>
      </c>
      <c r="B4" s="30" t="s">
        <v>799</v>
      </c>
    </row>
    <row r="5" spans="1:2">
      <c r="A5" s="30" t="s">
        <v>800</v>
      </c>
      <c r="B5" s="30" t="s">
        <v>801</v>
      </c>
    </row>
    <row r="6" spans="1:2">
      <c r="A6" s="30" t="s">
        <v>802</v>
      </c>
      <c r="B6" s="30" t="s">
        <v>803</v>
      </c>
    </row>
    <row r="7" spans="1:2">
      <c r="A7" s="30" t="s">
        <v>804</v>
      </c>
      <c r="B7" s="30" t="s">
        <v>805</v>
      </c>
    </row>
    <row r="8" spans="1:2">
      <c r="A8" s="30" t="s">
        <v>18</v>
      </c>
      <c r="B8" s="30" t="s">
        <v>806</v>
      </c>
    </row>
    <row r="9" spans="1:2">
      <c r="A9" s="30" t="s">
        <v>807</v>
      </c>
      <c r="B9" s="30" t="s">
        <v>808</v>
      </c>
    </row>
    <row r="10" spans="1:2">
      <c r="A10" s="30" t="s">
        <v>165</v>
      </c>
      <c r="B10" s="31" t="s">
        <v>809</v>
      </c>
    </row>
    <row r="11" spans="1:2">
      <c r="A11" s="30" t="s">
        <v>810</v>
      </c>
      <c r="B11" s="30" t="s">
        <v>811</v>
      </c>
    </row>
    <row r="12" spans="1:2">
      <c r="A12" s="30" t="s">
        <v>9</v>
      </c>
      <c r="B12" s="30" t="s">
        <v>812</v>
      </c>
    </row>
    <row r="13" spans="1:2">
      <c r="A13" s="30" t="s">
        <v>813</v>
      </c>
      <c r="B13" s="30" t="s">
        <v>814</v>
      </c>
    </row>
    <row r="14" spans="1:2">
      <c r="A14" s="30" t="s">
        <v>4</v>
      </c>
      <c r="B14" s="30" t="s">
        <v>815</v>
      </c>
    </row>
    <row r="15" spans="1:2">
      <c r="A15" s="30" t="s">
        <v>816</v>
      </c>
      <c r="B15" s="30" t="s">
        <v>817</v>
      </c>
    </row>
    <row r="16" spans="1:2">
      <c r="A16" s="30" t="s">
        <v>573</v>
      </c>
      <c r="B16" s="30" t="s">
        <v>818</v>
      </c>
    </row>
    <row r="17" spans="1:2">
      <c r="A17" s="30" t="s">
        <v>819</v>
      </c>
      <c r="B17" s="30" t="s">
        <v>820</v>
      </c>
    </row>
    <row r="18" spans="1:2">
      <c r="A18" s="30" t="s">
        <v>362</v>
      </c>
      <c r="B18" s="30" t="s">
        <v>821</v>
      </c>
    </row>
    <row r="19" spans="1:2">
      <c r="A19" s="30" t="s">
        <v>822</v>
      </c>
      <c r="B19" s="30" t="s">
        <v>823</v>
      </c>
    </row>
    <row r="20" spans="1:2">
      <c r="A20" s="30" t="s">
        <v>824</v>
      </c>
      <c r="B20" s="30" t="s">
        <v>825</v>
      </c>
    </row>
    <row r="21" spans="1:2">
      <c r="A21" s="30" t="s">
        <v>826</v>
      </c>
      <c r="B21" s="30" t="s">
        <v>825</v>
      </c>
    </row>
    <row r="22" spans="1:2">
      <c r="A22" s="30" t="s">
        <v>827</v>
      </c>
      <c r="B22" s="30" t="s">
        <v>828</v>
      </c>
    </row>
    <row r="23" spans="1:2">
      <c r="A23" s="30" t="s">
        <v>829</v>
      </c>
      <c r="B23" s="30" t="s">
        <v>830</v>
      </c>
    </row>
    <row r="24" spans="1:2">
      <c r="A24" s="30" t="s">
        <v>831</v>
      </c>
      <c r="B24" s="30" t="s">
        <v>832</v>
      </c>
    </row>
    <row r="25" spans="1:2">
      <c r="A25" s="30" t="s">
        <v>190</v>
      </c>
      <c r="B25" s="30" t="s">
        <v>833</v>
      </c>
    </row>
    <row r="26" spans="1:2">
      <c r="A26" s="30" t="s">
        <v>834</v>
      </c>
      <c r="B26" s="30" t="s">
        <v>835</v>
      </c>
    </row>
    <row r="27" spans="1:2">
      <c r="A27" s="30" t="s">
        <v>106</v>
      </c>
      <c r="B27" s="30" t="s">
        <v>836</v>
      </c>
    </row>
    <row r="28" spans="1:2">
      <c r="A28" s="30" t="s">
        <v>404</v>
      </c>
      <c r="B28" s="30" t="s">
        <v>837</v>
      </c>
    </row>
    <row r="29" spans="1:2">
      <c r="A29" s="30" t="s">
        <v>838</v>
      </c>
      <c r="B29" s="30" t="s">
        <v>839</v>
      </c>
    </row>
    <row r="30" spans="1:2">
      <c r="A30" s="30" t="s">
        <v>11</v>
      </c>
      <c r="B30" s="30" t="s">
        <v>840</v>
      </c>
    </row>
    <row r="31" spans="1:2">
      <c r="A31" s="30" t="s">
        <v>351</v>
      </c>
      <c r="B31" s="30" t="s">
        <v>841</v>
      </c>
    </row>
    <row r="32" spans="1:2">
      <c r="A32" s="30" t="s">
        <v>842</v>
      </c>
      <c r="B32" s="30" t="s">
        <v>843</v>
      </c>
    </row>
    <row r="33" spans="1:2">
      <c r="A33" s="30" t="s">
        <v>844</v>
      </c>
      <c r="B33" s="30" t="s">
        <v>845</v>
      </c>
    </row>
    <row r="34" spans="1:2">
      <c r="A34" s="30" t="s">
        <v>170</v>
      </c>
      <c r="B34" s="30" t="s">
        <v>846</v>
      </c>
    </row>
    <row r="35" spans="1:2">
      <c r="A35" s="30" t="s">
        <v>847</v>
      </c>
      <c r="B35" s="30" t="s">
        <v>848</v>
      </c>
    </row>
    <row r="36" spans="1:2">
      <c r="A36" s="30" t="s">
        <v>849</v>
      </c>
      <c r="B36" s="30" t="s">
        <v>850</v>
      </c>
    </row>
    <row r="37" spans="1:2">
      <c r="A37" s="30" t="s">
        <v>13</v>
      </c>
      <c r="B37" s="30" t="s">
        <v>851</v>
      </c>
    </row>
    <row r="38" spans="1:2">
      <c r="A38" s="30" t="s">
        <v>400</v>
      </c>
      <c r="B38" s="30" t="s">
        <v>852</v>
      </c>
    </row>
    <row r="39" spans="1:2">
      <c r="A39" s="30" t="s">
        <v>853</v>
      </c>
      <c r="B39" s="30" t="s">
        <v>854</v>
      </c>
    </row>
    <row r="40" spans="1:2">
      <c r="A40" s="30" t="s">
        <v>494</v>
      </c>
      <c r="B40" s="30" t="s">
        <v>855</v>
      </c>
    </row>
    <row r="41" spans="1:2" ht="28">
      <c r="A41" s="30" t="s">
        <v>514</v>
      </c>
      <c r="B41" s="32" t="s">
        <v>856</v>
      </c>
    </row>
    <row r="42" spans="1:2">
      <c r="A42" s="30" t="s">
        <v>857</v>
      </c>
      <c r="B42" s="30" t="s">
        <v>858</v>
      </c>
    </row>
    <row r="43" spans="1:2">
      <c r="A43" s="30" t="s">
        <v>859</v>
      </c>
      <c r="B43" s="30" t="s">
        <v>860</v>
      </c>
    </row>
    <row r="44" spans="1:2">
      <c r="A44" s="30" t="s">
        <v>861</v>
      </c>
      <c r="B44" s="30" t="s">
        <v>862</v>
      </c>
    </row>
    <row r="45" spans="1:2">
      <c r="A45" s="30" t="s">
        <v>21</v>
      </c>
      <c r="B45" s="30" t="s">
        <v>863</v>
      </c>
    </row>
    <row r="46" spans="1:2">
      <c r="A46" s="30" t="s">
        <v>14</v>
      </c>
      <c r="B46" s="30" t="s">
        <v>864</v>
      </c>
    </row>
    <row r="47" spans="1:2">
      <c r="A47" s="30" t="s">
        <v>865</v>
      </c>
      <c r="B47" s="30" t="s">
        <v>866</v>
      </c>
    </row>
  </sheetData>
  <mergeCells count="1">
    <mergeCell ref="A1:B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9" workbookViewId="0">
      <selection activeCell="L11" sqref="L11"/>
    </sheetView>
  </sheetViews>
  <sheetFormatPr baseColWidth="10" defaultColWidth="11.5" defaultRowHeight="14" x14ac:dyDescent="0"/>
  <cols>
    <col min="1" max="1" width="10.6640625" bestFit="1" customWidth="1"/>
    <col min="2" max="2" width="15.33203125" customWidth="1"/>
    <col min="3" max="3" width="35.6640625" customWidth="1"/>
    <col min="4" max="4" width="16.1640625" bestFit="1" customWidth="1"/>
    <col min="6" max="6" width="11" bestFit="1" customWidth="1"/>
    <col min="9" max="9" width="15" bestFit="1" customWidth="1"/>
    <col min="10" max="10" width="20.33203125" customWidth="1"/>
    <col min="11" max="11" width="8.33203125" bestFit="1" customWidth="1"/>
    <col min="12" max="12" width="62" customWidth="1"/>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36" customFormat="1" ht="15">
      <c r="A2" s="190" t="s">
        <v>731</v>
      </c>
      <c r="B2" s="167" t="s">
        <v>338</v>
      </c>
      <c r="C2" s="167" t="s">
        <v>735</v>
      </c>
      <c r="D2" s="191" t="s">
        <v>736</v>
      </c>
      <c r="E2" s="191" t="s">
        <v>302</v>
      </c>
      <c r="F2" s="192">
        <v>93.424000000000007</v>
      </c>
      <c r="G2" s="193" t="s">
        <v>737</v>
      </c>
      <c r="H2" s="194" t="s">
        <v>738</v>
      </c>
      <c r="I2" s="195">
        <v>8000</v>
      </c>
      <c r="J2" s="167" t="s">
        <v>20</v>
      </c>
      <c r="K2" s="167" t="s">
        <v>5</v>
      </c>
      <c r="L2" s="172" t="s">
        <v>739</v>
      </c>
    </row>
    <row r="3" spans="1:12" s="136" customFormat="1" ht="45">
      <c r="A3" s="196" t="s">
        <v>731</v>
      </c>
      <c r="B3" s="41" t="s">
        <v>613</v>
      </c>
      <c r="C3" s="41" t="s">
        <v>695</v>
      </c>
      <c r="D3" s="42" t="s">
        <v>177</v>
      </c>
      <c r="E3" s="42" t="s">
        <v>681</v>
      </c>
      <c r="F3" s="43" t="s">
        <v>627</v>
      </c>
      <c r="G3" s="44" t="s">
        <v>37</v>
      </c>
      <c r="H3" s="47" t="s">
        <v>44</v>
      </c>
      <c r="I3" s="46">
        <v>175000</v>
      </c>
      <c r="J3" s="41" t="s">
        <v>20</v>
      </c>
      <c r="K3" s="41" t="s">
        <v>5</v>
      </c>
      <c r="L3" s="197" t="s">
        <v>682</v>
      </c>
    </row>
    <row r="4" spans="1:12" s="137" customFormat="1" ht="45">
      <c r="A4" s="196" t="s">
        <v>731</v>
      </c>
      <c r="B4" s="41" t="s">
        <v>341</v>
      </c>
      <c r="C4" s="22" t="s">
        <v>342</v>
      </c>
      <c r="D4" s="42" t="s">
        <v>343</v>
      </c>
      <c r="E4" s="42" t="s">
        <v>628</v>
      </c>
      <c r="F4" s="43">
        <v>93.313999999999993</v>
      </c>
      <c r="G4" s="44" t="s">
        <v>344</v>
      </c>
      <c r="H4" s="45" t="s">
        <v>345</v>
      </c>
      <c r="I4" s="46">
        <v>450000</v>
      </c>
      <c r="J4" s="41" t="s">
        <v>20</v>
      </c>
      <c r="K4" s="41" t="s">
        <v>5</v>
      </c>
      <c r="L4" s="197" t="s">
        <v>740</v>
      </c>
    </row>
    <row r="5" spans="1:12" s="137" customFormat="1" ht="75">
      <c r="A5" s="196" t="s">
        <v>731</v>
      </c>
      <c r="B5" s="41" t="s">
        <v>614</v>
      </c>
      <c r="C5" s="41" t="s">
        <v>640</v>
      </c>
      <c r="D5" s="42" t="s">
        <v>176</v>
      </c>
      <c r="E5" s="42" t="s">
        <v>733</v>
      </c>
      <c r="F5" s="43">
        <v>93.504999999999995</v>
      </c>
      <c r="G5" s="44" t="s">
        <v>38</v>
      </c>
      <c r="H5" s="47" t="s">
        <v>44</v>
      </c>
      <c r="I5" s="46">
        <v>140000</v>
      </c>
      <c r="J5" s="41" t="s">
        <v>20</v>
      </c>
      <c r="K5" s="41" t="s">
        <v>5</v>
      </c>
      <c r="L5" s="197" t="s">
        <v>741</v>
      </c>
    </row>
    <row r="6" spans="1:12" s="137" customFormat="1" ht="90">
      <c r="A6" s="196" t="s">
        <v>731</v>
      </c>
      <c r="B6" s="41" t="s">
        <v>608</v>
      </c>
      <c r="C6" s="41" t="s">
        <v>610</v>
      </c>
      <c r="D6" s="42" t="s">
        <v>625</v>
      </c>
      <c r="E6" s="42" t="s">
        <v>626</v>
      </c>
      <c r="F6" s="43" t="s">
        <v>627</v>
      </c>
      <c r="G6" s="44" t="s">
        <v>179</v>
      </c>
      <c r="H6" s="47" t="s">
        <v>299</v>
      </c>
      <c r="I6" s="46">
        <v>131017</v>
      </c>
      <c r="J6" s="41" t="s">
        <v>20</v>
      </c>
      <c r="K6" s="41" t="s">
        <v>5</v>
      </c>
      <c r="L6" s="197" t="s">
        <v>683</v>
      </c>
    </row>
    <row r="7" spans="1:12" s="137" customFormat="1" ht="45">
      <c r="A7" s="196" t="s">
        <v>731</v>
      </c>
      <c r="B7" s="41" t="s">
        <v>608</v>
      </c>
      <c r="C7" s="41" t="s">
        <v>178</v>
      </c>
      <c r="D7" s="42" t="s">
        <v>684</v>
      </c>
      <c r="E7" s="42" t="s">
        <v>616</v>
      </c>
      <c r="F7" s="43" t="s">
        <v>617</v>
      </c>
      <c r="G7" s="44" t="s">
        <v>37</v>
      </c>
      <c r="H7" s="47" t="s">
        <v>44</v>
      </c>
      <c r="I7" s="46">
        <v>235577</v>
      </c>
      <c r="J7" s="41" t="s">
        <v>20</v>
      </c>
      <c r="K7" s="41" t="s">
        <v>5</v>
      </c>
      <c r="L7" s="197" t="s">
        <v>621</v>
      </c>
    </row>
    <row r="8" spans="1:12" s="137" customFormat="1" ht="45">
      <c r="A8" s="196" t="s">
        <v>19</v>
      </c>
      <c r="B8" s="41" t="s">
        <v>576</v>
      </c>
      <c r="C8" s="41" t="s">
        <v>575</v>
      </c>
      <c r="D8" s="42" t="s">
        <v>742</v>
      </c>
      <c r="E8" s="42" t="s">
        <v>743</v>
      </c>
      <c r="F8" s="43">
        <v>93.242999999999995</v>
      </c>
      <c r="G8" s="44" t="s">
        <v>60</v>
      </c>
      <c r="H8" s="47" t="s">
        <v>61</v>
      </c>
      <c r="I8" s="46">
        <f>160000*5</f>
        <v>800000</v>
      </c>
      <c r="J8" s="41" t="s">
        <v>20</v>
      </c>
      <c r="K8" s="41" t="s">
        <v>6</v>
      </c>
      <c r="L8" s="197" t="s">
        <v>744</v>
      </c>
    </row>
    <row r="9" spans="1:12" s="137" customFormat="1" ht="60">
      <c r="A9" s="196" t="s">
        <v>19</v>
      </c>
      <c r="B9" s="41" t="s">
        <v>685</v>
      </c>
      <c r="C9" s="41" t="s">
        <v>609</v>
      </c>
      <c r="D9" s="42" t="s">
        <v>745</v>
      </c>
      <c r="E9" s="42" t="s">
        <v>686</v>
      </c>
      <c r="F9" s="43">
        <v>93.251000000000005</v>
      </c>
      <c r="G9" s="44" t="s">
        <v>346</v>
      </c>
      <c r="H9" s="45" t="s">
        <v>347</v>
      </c>
      <c r="I9" s="46">
        <v>1506173</v>
      </c>
      <c r="J9" s="41" t="s">
        <v>20</v>
      </c>
      <c r="K9" s="41" t="s">
        <v>5</v>
      </c>
      <c r="L9" s="197" t="s">
        <v>746</v>
      </c>
    </row>
    <row r="10" spans="1:12" s="137" customFormat="1" ht="60">
      <c r="A10" s="196" t="s">
        <v>731</v>
      </c>
      <c r="B10" s="41" t="s">
        <v>334</v>
      </c>
      <c r="C10" s="41" t="s">
        <v>335</v>
      </c>
      <c r="D10" s="42" t="s">
        <v>158</v>
      </c>
      <c r="E10" s="42" t="s">
        <v>159</v>
      </c>
      <c r="F10" s="43">
        <v>93.632000000000005</v>
      </c>
      <c r="G10" s="44" t="s">
        <v>160</v>
      </c>
      <c r="H10" s="47" t="s">
        <v>161</v>
      </c>
      <c r="I10" s="46">
        <v>2735000</v>
      </c>
      <c r="J10" s="41" t="s">
        <v>20</v>
      </c>
      <c r="K10" s="41" t="s">
        <v>5</v>
      </c>
      <c r="L10" s="197" t="s">
        <v>687</v>
      </c>
    </row>
    <row r="11" spans="1:12" s="137" customFormat="1" ht="30">
      <c r="A11" s="196" t="s">
        <v>731</v>
      </c>
      <c r="B11" s="41" t="s">
        <v>337</v>
      </c>
      <c r="C11" s="41" t="s">
        <v>336</v>
      </c>
      <c r="D11" s="42" t="s">
        <v>157</v>
      </c>
      <c r="E11" s="42" t="s">
        <v>688</v>
      </c>
      <c r="F11" s="43">
        <v>93.463999999999999</v>
      </c>
      <c r="G11" s="44" t="s">
        <v>37</v>
      </c>
      <c r="H11" s="45" t="s">
        <v>41</v>
      </c>
      <c r="I11" s="46">
        <v>126558</v>
      </c>
      <c r="J11" s="41" t="s">
        <v>20</v>
      </c>
      <c r="K11" s="41" t="s">
        <v>5</v>
      </c>
      <c r="L11" s="197" t="s">
        <v>611</v>
      </c>
    </row>
    <row r="12" spans="1:12" s="137" customFormat="1" ht="60">
      <c r="A12" s="196" t="s">
        <v>731</v>
      </c>
      <c r="B12" s="48" t="s">
        <v>348</v>
      </c>
      <c r="C12" s="48" t="s">
        <v>349</v>
      </c>
      <c r="D12" s="49" t="s">
        <v>747</v>
      </c>
      <c r="E12" s="49" t="s">
        <v>748</v>
      </c>
      <c r="F12" s="50" t="s">
        <v>749</v>
      </c>
      <c r="G12" s="51" t="s">
        <v>750</v>
      </c>
      <c r="H12" s="52" t="s">
        <v>350</v>
      </c>
      <c r="I12" s="53">
        <v>151000</v>
      </c>
      <c r="J12" s="41" t="s">
        <v>20</v>
      </c>
      <c r="K12" s="41" t="s">
        <v>5</v>
      </c>
      <c r="L12" s="198" t="s">
        <v>689</v>
      </c>
    </row>
    <row r="13" spans="1:12" s="137" customFormat="1" ht="30">
      <c r="A13" s="196" t="s">
        <v>731</v>
      </c>
      <c r="B13" s="48" t="s">
        <v>351</v>
      </c>
      <c r="C13" s="48" t="s">
        <v>352</v>
      </c>
      <c r="D13" s="49" t="s">
        <v>353</v>
      </c>
      <c r="E13" s="49" t="s">
        <v>751</v>
      </c>
      <c r="F13" s="50" t="s">
        <v>302</v>
      </c>
      <c r="G13" s="51" t="s">
        <v>354</v>
      </c>
      <c r="H13" s="52" t="s">
        <v>299</v>
      </c>
      <c r="I13" s="53">
        <v>508392</v>
      </c>
      <c r="J13" s="41" t="s">
        <v>20</v>
      </c>
      <c r="K13" s="41" t="s">
        <v>5</v>
      </c>
      <c r="L13" s="198" t="s">
        <v>752</v>
      </c>
    </row>
    <row r="14" spans="1:12" s="137" customFormat="1" ht="30">
      <c r="A14" s="196" t="s">
        <v>731</v>
      </c>
      <c r="B14" s="48" t="s">
        <v>351</v>
      </c>
      <c r="C14" s="48" t="s">
        <v>355</v>
      </c>
      <c r="D14" s="49" t="s">
        <v>690</v>
      </c>
      <c r="E14" s="49" t="s">
        <v>751</v>
      </c>
      <c r="F14" s="50" t="s">
        <v>302</v>
      </c>
      <c r="G14" s="51" t="s">
        <v>354</v>
      </c>
      <c r="H14" s="52" t="s">
        <v>299</v>
      </c>
      <c r="I14" s="53">
        <v>957860</v>
      </c>
      <c r="J14" s="41" t="s">
        <v>20</v>
      </c>
      <c r="K14" s="41" t="s">
        <v>6</v>
      </c>
      <c r="L14" s="198" t="s">
        <v>612</v>
      </c>
    </row>
    <row r="15" spans="1:12" s="137" customFormat="1" ht="60">
      <c r="A15" s="196" t="s">
        <v>731</v>
      </c>
      <c r="B15" s="48" t="s">
        <v>691</v>
      </c>
      <c r="C15" s="48" t="s">
        <v>356</v>
      </c>
      <c r="D15" s="49" t="s">
        <v>357</v>
      </c>
      <c r="E15" s="49" t="s">
        <v>624</v>
      </c>
      <c r="F15" s="50" t="s">
        <v>302</v>
      </c>
      <c r="G15" s="51" t="s">
        <v>298</v>
      </c>
      <c r="H15" s="52" t="s">
        <v>299</v>
      </c>
      <c r="I15" s="53">
        <v>212681</v>
      </c>
      <c r="J15" s="41" t="s">
        <v>20</v>
      </c>
      <c r="K15" s="41" t="s">
        <v>5</v>
      </c>
      <c r="L15" s="198" t="s">
        <v>753</v>
      </c>
    </row>
    <row r="16" spans="1:12" s="137" customFormat="1" ht="90">
      <c r="A16" s="196" t="s">
        <v>731</v>
      </c>
      <c r="B16" s="48" t="s">
        <v>362</v>
      </c>
      <c r="C16" s="48" t="s">
        <v>358</v>
      </c>
      <c r="D16" s="49" t="s">
        <v>359</v>
      </c>
      <c r="E16" s="49" t="s">
        <v>734</v>
      </c>
      <c r="F16" s="50" t="s">
        <v>302</v>
      </c>
      <c r="G16" s="51" t="s">
        <v>360</v>
      </c>
      <c r="H16" s="52" t="s">
        <v>361</v>
      </c>
      <c r="I16" s="53">
        <v>76392</v>
      </c>
      <c r="J16" s="41" t="s">
        <v>20</v>
      </c>
      <c r="K16" s="41" t="s">
        <v>5</v>
      </c>
      <c r="L16" s="198" t="s">
        <v>692</v>
      </c>
    </row>
    <row r="17" spans="1:12" s="137" customFormat="1" ht="90">
      <c r="A17" s="196" t="s">
        <v>731</v>
      </c>
      <c r="B17" s="48" t="s">
        <v>363</v>
      </c>
      <c r="C17" s="48" t="s">
        <v>693</v>
      </c>
      <c r="D17" s="49" t="s">
        <v>364</v>
      </c>
      <c r="E17" s="49" t="s">
        <v>622</v>
      </c>
      <c r="F17" s="50" t="s">
        <v>302</v>
      </c>
      <c r="G17" s="51" t="s">
        <v>615</v>
      </c>
      <c r="H17" s="52" t="s">
        <v>754</v>
      </c>
      <c r="I17" s="53">
        <v>105651</v>
      </c>
      <c r="J17" s="41" t="s">
        <v>20</v>
      </c>
      <c r="K17" s="41" t="s">
        <v>5</v>
      </c>
      <c r="L17" s="198" t="s">
        <v>623</v>
      </c>
    </row>
    <row r="18" spans="1:12" s="137" customFormat="1" ht="45">
      <c r="A18" s="199" t="s">
        <v>731</v>
      </c>
      <c r="B18" s="48" t="s">
        <v>338</v>
      </c>
      <c r="C18" s="48" t="s">
        <v>756</v>
      </c>
      <c r="D18" s="49" t="s">
        <v>757</v>
      </c>
      <c r="E18" s="49" t="s">
        <v>751</v>
      </c>
      <c r="F18" s="50">
        <v>93.424000000000007</v>
      </c>
      <c r="G18" s="51" t="s">
        <v>339</v>
      </c>
      <c r="H18" s="52" t="s">
        <v>340</v>
      </c>
      <c r="I18" s="53">
        <v>20000</v>
      </c>
      <c r="J18" s="41" t="s">
        <v>20</v>
      </c>
      <c r="K18" s="48" t="s">
        <v>5</v>
      </c>
      <c r="L18" s="198" t="s">
        <v>758</v>
      </c>
    </row>
    <row r="19" spans="1:12" s="137" customFormat="1" ht="75">
      <c r="A19" s="199" t="s">
        <v>731</v>
      </c>
      <c r="B19" s="48"/>
      <c r="C19" s="48" t="s">
        <v>759</v>
      </c>
      <c r="D19" s="49" t="s">
        <v>760</v>
      </c>
      <c r="E19" s="49" t="s">
        <v>761</v>
      </c>
      <c r="F19" s="50" t="s">
        <v>302</v>
      </c>
      <c r="G19" s="51" t="s">
        <v>360</v>
      </c>
      <c r="H19" s="52" t="s">
        <v>361</v>
      </c>
      <c r="I19" s="53">
        <v>115735</v>
      </c>
      <c r="J19" s="41" t="s">
        <v>20</v>
      </c>
      <c r="K19" s="48" t="s">
        <v>5</v>
      </c>
      <c r="L19" s="198" t="s">
        <v>762</v>
      </c>
    </row>
    <row r="20" spans="1:12" s="137" customFormat="1" ht="31" thickBot="1">
      <c r="A20" s="200" t="s">
        <v>731</v>
      </c>
      <c r="B20" s="201" t="s">
        <v>18</v>
      </c>
      <c r="C20" s="201" t="s">
        <v>586</v>
      </c>
      <c r="D20" s="202" t="s">
        <v>107</v>
      </c>
      <c r="E20" s="202" t="s">
        <v>587</v>
      </c>
      <c r="F20" s="203">
        <v>93.463999999999999</v>
      </c>
      <c r="G20" s="204" t="s">
        <v>38</v>
      </c>
      <c r="H20" s="205" t="s">
        <v>44</v>
      </c>
      <c r="I20" s="206">
        <v>126558</v>
      </c>
      <c r="J20" s="201" t="s">
        <v>20</v>
      </c>
      <c r="K20" s="201" t="s">
        <v>6</v>
      </c>
      <c r="L20" s="207" t="s">
        <v>755</v>
      </c>
    </row>
    <row r="21" spans="1:12" s="135" customFormat="1" ht="18">
      <c r="A21" s="505" t="s">
        <v>763</v>
      </c>
      <c r="B21" s="505"/>
      <c r="C21" s="505"/>
      <c r="D21" s="505"/>
      <c r="E21" s="505"/>
      <c r="F21" s="505"/>
      <c r="G21" s="505"/>
      <c r="H21" s="505"/>
      <c r="I21" s="188">
        <f>SUM(I2:I20)</f>
        <v>8581594</v>
      </c>
      <c r="J21" s="189"/>
      <c r="K21" s="189"/>
      <c r="L21" s="189"/>
    </row>
    <row r="22" spans="1:12" s="143" customFormat="1"/>
    <row r="23" spans="1:12" s="143" customFormat="1"/>
    <row r="24" spans="1:12" s="143" customFormat="1"/>
    <row r="25" spans="1:12" s="143" customFormat="1"/>
    <row r="26" spans="1:12" s="143" customFormat="1"/>
    <row r="27" spans="1:12" s="143" customFormat="1"/>
    <row r="28" spans="1:12" s="143" customFormat="1"/>
    <row r="29" spans="1:12" s="143" customFormat="1"/>
    <row r="30" spans="1:12" s="143" customFormat="1"/>
    <row r="31" spans="1:12" s="143" customFormat="1"/>
    <row r="32" spans="1:12" s="143" customFormat="1"/>
    <row r="33" s="143" customFormat="1"/>
  </sheetData>
  <mergeCells count="1">
    <mergeCell ref="A21:H2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J22" sqref="J22"/>
    </sheetView>
  </sheetViews>
  <sheetFormatPr baseColWidth="10" defaultColWidth="10.83203125" defaultRowHeight="15" x14ac:dyDescent="0"/>
  <cols>
    <col min="1" max="1" width="10.83203125" style="157"/>
    <col min="2" max="2" width="7.5" style="157" bestFit="1" customWidth="1"/>
    <col min="3" max="3" width="18.83203125" style="157" customWidth="1"/>
    <col min="4" max="4" width="35.5" style="157" customWidth="1"/>
    <col min="5" max="5" width="14.5" style="157" bestFit="1" customWidth="1"/>
    <col min="6" max="6" width="17.1640625" style="157" bestFit="1" customWidth="1"/>
    <col min="7" max="7" width="7" style="157" bestFit="1" customWidth="1"/>
    <col min="8" max="9" width="10.83203125" style="157"/>
    <col min="10" max="10" width="13" style="157" bestFit="1" customWidth="1"/>
    <col min="11" max="11" width="16.1640625" style="157" customWidth="1"/>
    <col min="12" max="12" width="8.1640625" style="157" bestFit="1" customWidth="1"/>
    <col min="13" max="13" width="51.83203125" style="157" customWidth="1"/>
    <col min="14" max="16384" width="10.83203125" style="157"/>
  </cols>
  <sheetData>
    <row r="1" spans="1:14" s="154" customFormat="1" ht="129" thickBot="1">
      <c r="A1" s="155"/>
      <c r="B1" s="33" t="s">
        <v>7</v>
      </c>
      <c r="C1" s="33" t="s">
        <v>12</v>
      </c>
      <c r="D1" s="33" t="s">
        <v>3</v>
      </c>
      <c r="E1" s="34" t="s">
        <v>1</v>
      </c>
      <c r="F1" s="34" t="s">
        <v>405</v>
      </c>
      <c r="G1" s="35" t="s">
        <v>79</v>
      </c>
      <c r="H1" s="36" t="s">
        <v>867</v>
      </c>
      <c r="I1" s="36" t="s">
        <v>868</v>
      </c>
      <c r="J1" s="37" t="s">
        <v>245</v>
      </c>
      <c r="K1" s="33" t="s">
        <v>869</v>
      </c>
      <c r="L1" s="38" t="s">
        <v>2</v>
      </c>
      <c r="M1" s="33" t="s">
        <v>870</v>
      </c>
      <c r="N1" s="40"/>
    </row>
    <row r="2" spans="1:14" s="138" customFormat="1" ht="105">
      <c r="A2" s="156"/>
      <c r="B2" s="55" t="s">
        <v>17</v>
      </c>
      <c r="C2" s="55" t="s">
        <v>639</v>
      </c>
      <c r="D2" s="56" t="s">
        <v>694</v>
      </c>
      <c r="E2" s="57" t="s">
        <v>637</v>
      </c>
      <c r="F2" s="57" t="s">
        <v>638</v>
      </c>
      <c r="G2" s="58"/>
      <c r="H2" s="59" t="s">
        <v>37</v>
      </c>
      <c r="I2" s="60" t="s">
        <v>44</v>
      </c>
      <c r="J2" s="61">
        <v>25000</v>
      </c>
      <c r="K2" s="55" t="s">
        <v>730</v>
      </c>
      <c r="L2" s="56" t="s">
        <v>5</v>
      </c>
      <c r="M2" s="56" t="s">
        <v>732</v>
      </c>
      <c r="N2" s="27"/>
    </row>
    <row r="3" spans="1:14" s="138" customFormat="1" ht="46" thickBot="1">
      <c r="A3" s="156"/>
      <c r="B3" s="62" t="s">
        <v>17</v>
      </c>
      <c r="C3" s="63" t="s">
        <v>591</v>
      </c>
      <c r="D3" s="63" t="s">
        <v>180</v>
      </c>
      <c r="E3" s="64" t="s">
        <v>95</v>
      </c>
      <c r="F3" s="64" t="s">
        <v>592</v>
      </c>
      <c r="G3" s="65">
        <v>16.526</v>
      </c>
      <c r="H3" s="66" t="s">
        <v>32</v>
      </c>
      <c r="I3" s="67" t="s">
        <v>44</v>
      </c>
      <c r="J3" s="68">
        <v>300000</v>
      </c>
      <c r="K3" s="62" t="s">
        <v>730</v>
      </c>
      <c r="L3" s="63" t="s">
        <v>6</v>
      </c>
      <c r="M3" s="63" t="s">
        <v>704</v>
      </c>
      <c r="N3" s="27"/>
    </row>
    <row r="4" spans="1:14" ht="19" thickTop="1">
      <c r="B4" s="506" t="s">
        <v>763</v>
      </c>
      <c r="C4" s="506"/>
      <c r="D4" s="506"/>
      <c r="E4" s="506"/>
      <c r="F4" s="506"/>
      <c r="G4" s="506"/>
      <c r="H4" s="506"/>
      <c r="I4" s="506"/>
      <c r="J4" s="158">
        <f>SUM(J2:J3)</f>
        <v>325000</v>
      </c>
    </row>
  </sheetData>
  <mergeCells count="1">
    <mergeCell ref="B4:I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8330"/>
  <sheetViews>
    <sheetView workbookViewId="0">
      <pane ySplit="1" topLeftCell="A21" activePane="bottomLeft" state="frozen"/>
      <selection activeCell="B1" sqref="B1"/>
      <selection pane="bottomLeft" activeCell="A42" sqref="A42:XFD42"/>
    </sheetView>
  </sheetViews>
  <sheetFormatPr baseColWidth="10" defaultColWidth="10.83203125" defaultRowHeight="10" x14ac:dyDescent="0.75"/>
  <cols>
    <col min="1" max="1" width="6.6640625" style="2" bestFit="1" customWidth="1"/>
    <col min="2" max="2" width="21.83203125" style="2" bestFit="1" customWidth="1"/>
    <col min="3" max="3" width="29.83203125" style="4" customWidth="1"/>
    <col min="4" max="4" width="23.33203125" style="2" customWidth="1"/>
    <col min="5" max="5" width="23.5" style="2" bestFit="1" customWidth="1"/>
    <col min="6" max="6" width="7.1640625" style="2" bestFit="1" customWidth="1"/>
    <col min="7" max="7" width="9.33203125" style="2" bestFit="1" customWidth="1"/>
    <col min="8" max="8" width="10.33203125" style="2" bestFit="1" customWidth="1"/>
    <col min="9" max="9" width="17" style="2" bestFit="1" customWidth="1"/>
    <col min="10" max="10" width="23" style="2" bestFit="1" customWidth="1"/>
    <col min="11" max="11" width="10.1640625" style="2" customWidth="1"/>
    <col min="12" max="12" width="43.5" style="2" customWidth="1"/>
    <col min="13" max="16384" width="10.83203125" style="2"/>
  </cols>
  <sheetData>
    <row r="1" spans="1:18"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8" s="137" customFormat="1" ht="45">
      <c r="A2" s="165" t="s">
        <v>0</v>
      </c>
      <c r="B2" s="166" t="s">
        <v>88</v>
      </c>
      <c r="C2" s="167" t="s">
        <v>501</v>
      </c>
      <c r="D2" s="166" t="s">
        <v>498</v>
      </c>
      <c r="E2" s="166" t="s">
        <v>499</v>
      </c>
      <c r="F2" s="168">
        <v>10.025</v>
      </c>
      <c r="G2" s="169" t="s">
        <v>435</v>
      </c>
      <c r="H2" s="170" t="s">
        <v>500</v>
      </c>
      <c r="I2" s="171">
        <v>20000</v>
      </c>
      <c r="J2" s="166" t="s">
        <v>76</v>
      </c>
      <c r="K2" s="167" t="s">
        <v>6</v>
      </c>
      <c r="L2" s="172" t="s">
        <v>707</v>
      </c>
    </row>
    <row r="3" spans="1:18" s="138" customFormat="1" ht="75">
      <c r="A3" s="173" t="s">
        <v>0</v>
      </c>
      <c r="B3" s="54" t="s">
        <v>88</v>
      </c>
      <c r="C3" s="70" t="s">
        <v>208</v>
      </c>
      <c r="D3" s="54" t="s">
        <v>109</v>
      </c>
      <c r="E3" s="54" t="s">
        <v>414</v>
      </c>
      <c r="F3" s="71">
        <v>10.675000000000001</v>
      </c>
      <c r="G3" s="72" t="s">
        <v>51</v>
      </c>
      <c r="H3" s="73" t="s">
        <v>219</v>
      </c>
      <c r="I3" s="74">
        <v>63054</v>
      </c>
      <c r="J3" s="54" t="s">
        <v>8</v>
      </c>
      <c r="K3" s="70" t="s">
        <v>6</v>
      </c>
      <c r="L3" s="174" t="s">
        <v>409</v>
      </c>
    </row>
    <row r="4" spans="1:18" s="138" customFormat="1" ht="60">
      <c r="A4" s="173" t="s">
        <v>0</v>
      </c>
      <c r="B4" s="54" t="s">
        <v>514</v>
      </c>
      <c r="C4" s="70" t="s">
        <v>515</v>
      </c>
      <c r="D4" s="54" t="s">
        <v>513</v>
      </c>
      <c r="E4" s="54" t="s">
        <v>516</v>
      </c>
      <c r="F4" s="71">
        <v>10.025</v>
      </c>
      <c r="G4" s="72" t="s">
        <v>511</v>
      </c>
      <c r="H4" s="73" t="s">
        <v>42</v>
      </c>
      <c r="I4" s="74">
        <v>20541</v>
      </c>
      <c r="J4" s="54" t="s">
        <v>76</v>
      </c>
      <c r="K4" s="70" t="s">
        <v>6</v>
      </c>
      <c r="L4" s="174" t="s">
        <v>517</v>
      </c>
    </row>
    <row r="5" spans="1:18" s="138" customFormat="1" ht="60">
      <c r="A5" s="173" t="s">
        <v>0</v>
      </c>
      <c r="B5" s="54" t="s">
        <v>494</v>
      </c>
      <c r="C5" s="70" t="s">
        <v>535</v>
      </c>
      <c r="D5" s="54" t="s">
        <v>214</v>
      </c>
      <c r="E5" s="54" t="s">
        <v>536</v>
      </c>
      <c r="F5" s="71">
        <v>10.025</v>
      </c>
      <c r="G5" s="72" t="s">
        <v>111</v>
      </c>
      <c r="H5" s="75" t="s">
        <v>150</v>
      </c>
      <c r="I5" s="74">
        <v>23915</v>
      </c>
      <c r="J5" s="54" t="s">
        <v>236</v>
      </c>
      <c r="K5" s="70" t="s">
        <v>6</v>
      </c>
      <c r="L5" s="174" t="s">
        <v>537</v>
      </c>
    </row>
    <row r="6" spans="1:18" s="138" customFormat="1" ht="45">
      <c r="A6" s="173" t="s">
        <v>0</v>
      </c>
      <c r="B6" s="54" t="s">
        <v>13</v>
      </c>
      <c r="C6" s="70" t="s">
        <v>211</v>
      </c>
      <c r="D6" s="54" t="s">
        <v>209</v>
      </c>
      <c r="E6" s="54" t="s">
        <v>415</v>
      </c>
      <c r="F6" s="71">
        <v>10.651999999999999</v>
      </c>
      <c r="G6" s="72" t="s">
        <v>77</v>
      </c>
      <c r="H6" s="76" t="s">
        <v>210</v>
      </c>
      <c r="I6" s="74">
        <v>64107</v>
      </c>
      <c r="J6" s="54" t="s">
        <v>217</v>
      </c>
      <c r="K6" s="70" t="s">
        <v>6</v>
      </c>
      <c r="L6" s="174" t="s">
        <v>410</v>
      </c>
    </row>
    <row r="7" spans="1:18" s="138" customFormat="1" ht="45">
      <c r="A7" s="173" t="s">
        <v>0</v>
      </c>
      <c r="B7" s="54" t="s">
        <v>13</v>
      </c>
      <c r="C7" s="70" t="s">
        <v>408</v>
      </c>
      <c r="D7" s="54" t="s">
        <v>215</v>
      </c>
      <c r="E7" s="54" t="s">
        <v>416</v>
      </c>
      <c r="F7" s="71">
        <v>10.651999999999999</v>
      </c>
      <c r="G7" s="72" t="s">
        <v>155</v>
      </c>
      <c r="H7" s="76" t="s">
        <v>216</v>
      </c>
      <c r="I7" s="74">
        <v>199834.88</v>
      </c>
      <c r="J7" s="54" t="s">
        <v>8</v>
      </c>
      <c r="K7" s="70" t="s">
        <v>6</v>
      </c>
      <c r="L7" s="174" t="s">
        <v>411</v>
      </c>
    </row>
    <row r="8" spans="1:18" s="138" customFormat="1" ht="60">
      <c r="A8" s="173" t="s">
        <v>0</v>
      </c>
      <c r="B8" s="54" t="s">
        <v>787</v>
      </c>
      <c r="C8" s="70" t="s">
        <v>459</v>
      </c>
      <c r="D8" s="54" t="s">
        <v>128</v>
      </c>
      <c r="E8" s="54" t="s">
        <v>460</v>
      </c>
      <c r="F8" s="71">
        <v>10.17</v>
      </c>
      <c r="G8" s="72" t="s">
        <v>461</v>
      </c>
      <c r="H8" s="76" t="s">
        <v>73</v>
      </c>
      <c r="I8" s="74">
        <v>223448</v>
      </c>
      <c r="J8" s="54" t="s">
        <v>620</v>
      </c>
      <c r="K8" s="70" t="s">
        <v>6</v>
      </c>
      <c r="L8" s="174" t="s">
        <v>708</v>
      </c>
    </row>
    <row r="9" spans="1:18" s="138" customFormat="1" ht="105">
      <c r="A9" s="173" t="s">
        <v>0</v>
      </c>
      <c r="B9" s="54" t="s">
        <v>518</v>
      </c>
      <c r="C9" s="70" t="s">
        <v>519</v>
      </c>
      <c r="D9" s="54" t="s">
        <v>520</v>
      </c>
      <c r="E9" s="54" t="s">
        <v>521</v>
      </c>
      <c r="F9" s="71">
        <v>10.025</v>
      </c>
      <c r="G9" s="72" t="s">
        <v>511</v>
      </c>
      <c r="H9" s="73" t="s">
        <v>42</v>
      </c>
      <c r="I9" s="74">
        <v>13800</v>
      </c>
      <c r="J9" s="54" t="s">
        <v>76</v>
      </c>
      <c r="K9" s="70" t="s">
        <v>6</v>
      </c>
      <c r="L9" s="174" t="s">
        <v>522</v>
      </c>
    </row>
    <row r="10" spans="1:18" s="138" customFormat="1" ht="60">
      <c r="A10" s="173" t="s">
        <v>0</v>
      </c>
      <c r="B10" s="77" t="s">
        <v>494</v>
      </c>
      <c r="C10" s="70" t="s">
        <v>509</v>
      </c>
      <c r="D10" s="78" t="s">
        <v>508</v>
      </c>
      <c r="E10" s="78" t="s">
        <v>510</v>
      </c>
      <c r="F10" s="71">
        <v>10.025</v>
      </c>
      <c r="G10" s="72" t="s">
        <v>511</v>
      </c>
      <c r="H10" s="73" t="s">
        <v>42</v>
      </c>
      <c r="I10" s="74">
        <v>23050</v>
      </c>
      <c r="J10" s="70" t="s">
        <v>76</v>
      </c>
      <c r="K10" s="70" t="s">
        <v>6</v>
      </c>
      <c r="L10" s="174" t="s">
        <v>512</v>
      </c>
    </row>
    <row r="11" spans="1:18" s="138" customFormat="1" ht="75">
      <c r="A11" s="173" t="s">
        <v>0</v>
      </c>
      <c r="B11" s="77" t="s">
        <v>494</v>
      </c>
      <c r="C11" s="70" t="s">
        <v>505</v>
      </c>
      <c r="D11" s="78" t="s">
        <v>506</v>
      </c>
      <c r="E11" s="78" t="s">
        <v>507</v>
      </c>
      <c r="F11" s="71">
        <v>10.025</v>
      </c>
      <c r="G11" s="72" t="s">
        <v>435</v>
      </c>
      <c r="H11" s="73" t="s">
        <v>500</v>
      </c>
      <c r="I11" s="74">
        <v>22080</v>
      </c>
      <c r="J11" s="70" t="s">
        <v>76</v>
      </c>
      <c r="K11" s="70" t="s">
        <v>6</v>
      </c>
      <c r="L11" s="174" t="s">
        <v>709</v>
      </c>
    </row>
    <row r="12" spans="1:18" s="138" customFormat="1" ht="75">
      <c r="A12" s="173" t="s">
        <v>0</v>
      </c>
      <c r="B12" s="54" t="s">
        <v>13</v>
      </c>
      <c r="C12" s="70" t="s">
        <v>532</v>
      </c>
      <c r="D12" s="54" t="s">
        <v>81</v>
      </c>
      <c r="E12" s="54" t="s">
        <v>533</v>
      </c>
      <c r="F12" s="71" t="s">
        <v>82</v>
      </c>
      <c r="G12" s="72" t="s">
        <v>65</v>
      </c>
      <c r="H12" s="76" t="s">
        <v>66</v>
      </c>
      <c r="I12" s="74">
        <v>200000</v>
      </c>
      <c r="J12" s="54" t="s">
        <v>76</v>
      </c>
      <c r="K12" s="70" t="s">
        <v>6</v>
      </c>
      <c r="L12" s="174" t="s">
        <v>534</v>
      </c>
    </row>
    <row r="13" spans="1:18" s="138" customFormat="1" ht="45">
      <c r="A13" s="173" t="s">
        <v>0</v>
      </c>
      <c r="B13" s="54" t="s">
        <v>13</v>
      </c>
      <c r="C13" s="79" t="s">
        <v>529</v>
      </c>
      <c r="D13" s="54" t="s">
        <v>218</v>
      </c>
      <c r="E13" s="54" t="s">
        <v>530</v>
      </c>
      <c r="F13" s="71">
        <v>10.025</v>
      </c>
      <c r="G13" s="72" t="s">
        <v>75</v>
      </c>
      <c r="H13" s="73" t="s">
        <v>42</v>
      </c>
      <c r="I13" s="74">
        <v>26205</v>
      </c>
      <c r="J13" s="54" t="s">
        <v>76</v>
      </c>
      <c r="K13" s="70" t="s">
        <v>6</v>
      </c>
      <c r="L13" s="174" t="s">
        <v>531</v>
      </c>
    </row>
    <row r="14" spans="1:18" s="138" customFormat="1" ht="45">
      <c r="A14" s="173" t="s">
        <v>0</v>
      </c>
      <c r="B14" s="54" t="s">
        <v>494</v>
      </c>
      <c r="C14" s="70" t="s">
        <v>495</v>
      </c>
      <c r="D14" s="54" t="s">
        <v>502</v>
      </c>
      <c r="E14" s="54" t="s">
        <v>496</v>
      </c>
      <c r="F14" s="71">
        <v>10.025</v>
      </c>
      <c r="G14" s="72" t="s">
        <v>497</v>
      </c>
      <c r="H14" s="73" t="s">
        <v>503</v>
      </c>
      <c r="I14" s="74">
        <v>45000</v>
      </c>
      <c r="J14" s="54" t="s">
        <v>76</v>
      </c>
      <c r="K14" s="70" t="s">
        <v>6</v>
      </c>
      <c r="L14" s="174" t="s">
        <v>504</v>
      </c>
    </row>
    <row r="15" spans="1:18" s="138" customFormat="1" ht="75">
      <c r="A15" s="173" t="s">
        <v>0</v>
      </c>
      <c r="B15" s="54" t="s">
        <v>467</v>
      </c>
      <c r="C15" s="70" t="s">
        <v>466</v>
      </c>
      <c r="D15" s="54" t="s">
        <v>205</v>
      </c>
      <c r="E15" s="54" t="s">
        <v>468</v>
      </c>
      <c r="F15" s="71">
        <v>10.17</v>
      </c>
      <c r="G15" s="72" t="s">
        <v>206</v>
      </c>
      <c r="H15" s="73" t="s">
        <v>207</v>
      </c>
      <c r="I15" s="74">
        <v>212900.9</v>
      </c>
      <c r="J15" s="54" t="s">
        <v>620</v>
      </c>
      <c r="K15" s="70" t="s">
        <v>6</v>
      </c>
      <c r="L15" s="174" t="s">
        <v>469</v>
      </c>
      <c r="M15" s="139"/>
      <c r="N15" s="139"/>
      <c r="O15" s="139"/>
      <c r="P15" s="139"/>
      <c r="Q15" s="139"/>
      <c r="R15" s="139"/>
    </row>
    <row r="16" spans="1:18" s="138" customFormat="1" ht="60">
      <c r="A16" s="173" t="s">
        <v>0</v>
      </c>
      <c r="B16" s="54" t="s">
        <v>577</v>
      </c>
      <c r="C16" s="70" t="s">
        <v>578</v>
      </c>
      <c r="D16" s="54" t="s">
        <v>203</v>
      </c>
      <c r="E16" s="70" t="s">
        <v>579</v>
      </c>
      <c r="F16" s="71">
        <v>11.012</v>
      </c>
      <c r="G16" s="72" t="s">
        <v>51</v>
      </c>
      <c r="H16" s="75" t="s">
        <v>580</v>
      </c>
      <c r="I16" s="74">
        <v>9900</v>
      </c>
      <c r="J16" s="54" t="s">
        <v>85</v>
      </c>
      <c r="K16" s="70" t="s">
        <v>6</v>
      </c>
      <c r="L16" s="174" t="s">
        <v>581</v>
      </c>
      <c r="M16" s="139"/>
      <c r="N16" s="139"/>
      <c r="O16" s="139"/>
      <c r="P16" s="139"/>
      <c r="Q16" s="139"/>
      <c r="R16" s="139"/>
    </row>
    <row r="17" spans="1:12" s="138" customFormat="1" ht="90">
      <c r="A17" s="173" t="s">
        <v>0</v>
      </c>
      <c r="B17" s="54" t="s">
        <v>583</v>
      </c>
      <c r="C17" s="41" t="s">
        <v>584</v>
      </c>
      <c r="D17" s="54" t="s">
        <v>199</v>
      </c>
      <c r="E17" s="54" t="s">
        <v>582</v>
      </c>
      <c r="F17" s="71">
        <v>10.215</v>
      </c>
      <c r="G17" s="72" t="s">
        <v>32</v>
      </c>
      <c r="H17" s="75" t="s">
        <v>585</v>
      </c>
      <c r="I17" s="74">
        <v>20000</v>
      </c>
      <c r="J17" s="54" t="s">
        <v>114</v>
      </c>
      <c r="K17" s="70" t="s">
        <v>6</v>
      </c>
      <c r="L17" s="174" t="s">
        <v>710</v>
      </c>
    </row>
    <row r="18" spans="1:12" s="138" customFormat="1" ht="45">
      <c r="A18" s="173" t="s">
        <v>0</v>
      </c>
      <c r="B18" s="54" t="s">
        <v>21</v>
      </c>
      <c r="C18" s="70" t="s">
        <v>237</v>
      </c>
      <c r="D18" s="78" t="s">
        <v>108</v>
      </c>
      <c r="E18" s="78" t="s">
        <v>417</v>
      </c>
      <c r="F18" s="71">
        <v>15.657</v>
      </c>
      <c r="G18" s="72" t="s">
        <v>74</v>
      </c>
      <c r="H18" s="76" t="s">
        <v>44</v>
      </c>
      <c r="I18" s="74">
        <v>200000</v>
      </c>
      <c r="J18" s="54" t="s">
        <v>117</v>
      </c>
      <c r="K18" s="70" t="s">
        <v>6</v>
      </c>
      <c r="L18" s="174" t="s">
        <v>711</v>
      </c>
    </row>
    <row r="19" spans="1:12" s="138" customFormat="1" ht="45">
      <c r="A19" s="173" t="s">
        <v>0</v>
      </c>
      <c r="B19" s="54" t="s">
        <v>21</v>
      </c>
      <c r="C19" s="70" t="s">
        <v>212</v>
      </c>
      <c r="D19" s="54" t="s">
        <v>213</v>
      </c>
      <c r="E19" s="54" t="s">
        <v>417</v>
      </c>
      <c r="F19" s="71">
        <v>15.657</v>
      </c>
      <c r="G19" s="72" t="s">
        <v>37</v>
      </c>
      <c r="H19" s="76" t="s">
        <v>44</v>
      </c>
      <c r="I19" s="74">
        <v>88731</v>
      </c>
      <c r="J19" s="70" t="s">
        <v>117</v>
      </c>
      <c r="K19" s="70" t="s">
        <v>6</v>
      </c>
      <c r="L19" s="174" t="s">
        <v>711</v>
      </c>
    </row>
    <row r="20" spans="1:12" s="138" customFormat="1" ht="75">
      <c r="A20" s="175" t="s">
        <v>0</v>
      </c>
      <c r="B20" s="80" t="s">
        <v>463</v>
      </c>
      <c r="C20" s="81" t="s">
        <v>462</v>
      </c>
      <c r="D20" s="80" t="s">
        <v>200</v>
      </c>
      <c r="E20" s="80" t="s">
        <v>464</v>
      </c>
      <c r="F20" s="82">
        <v>10.215</v>
      </c>
      <c r="G20" s="83" t="s">
        <v>38</v>
      </c>
      <c r="H20" s="84" t="s">
        <v>361</v>
      </c>
      <c r="I20" s="85">
        <v>25000</v>
      </c>
      <c r="J20" s="80" t="s">
        <v>114</v>
      </c>
      <c r="K20" s="81" t="s">
        <v>6</v>
      </c>
      <c r="L20" s="176" t="s">
        <v>465</v>
      </c>
    </row>
    <row r="21" spans="1:12" s="138" customFormat="1" ht="75">
      <c r="A21" s="175" t="s">
        <v>0</v>
      </c>
      <c r="B21" s="80" t="s">
        <v>471</v>
      </c>
      <c r="C21" s="81" t="s">
        <v>472</v>
      </c>
      <c r="D21" s="86" t="s">
        <v>470</v>
      </c>
      <c r="E21" s="86" t="s">
        <v>473</v>
      </c>
      <c r="F21" s="82">
        <v>10.215</v>
      </c>
      <c r="G21" s="83" t="s">
        <v>37</v>
      </c>
      <c r="H21" s="87" t="s">
        <v>50</v>
      </c>
      <c r="I21" s="85">
        <v>25000</v>
      </c>
      <c r="J21" s="80" t="s">
        <v>114</v>
      </c>
      <c r="K21" s="81" t="s">
        <v>6</v>
      </c>
      <c r="L21" s="176" t="s">
        <v>474</v>
      </c>
    </row>
    <row r="22" spans="1:12" s="164" customFormat="1" ht="120">
      <c r="A22" s="173" t="s">
        <v>0</v>
      </c>
      <c r="B22" s="54" t="s">
        <v>476</v>
      </c>
      <c r="C22" s="70" t="s">
        <v>475</v>
      </c>
      <c r="D22" s="78" t="s">
        <v>201</v>
      </c>
      <c r="E22" s="78" t="s">
        <v>477</v>
      </c>
      <c r="F22" s="71">
        <v>10.215</v>
      </c>
      <c r="G22" s="72" t="s">
        <v>78</v>
      </c>
      <c r="H22" s="76" t="s">
        <v>202</v>
      </c>
      <c r="I22" s="74">
        <v>47899</v>
      </c>
      <c r="J22" s="54" t="s">
        <v>114</v>
      </c>
      <c r="K22" s="70" t="s">
        <v>6</v>
      </c>
      <c r="L22" s="174" t="s">
        <v>478</v>
      </c>
    </row>
    <row r="23" spans="1:12" s="164" customFormat="1" ht="60">
      <c r="A23" s="173" t="s">
        <v>0</v>
      </c>
      <c r="B23" s="54" t="s">
        <v>481</v>
      </c>
      <c r="C23" s="70" t="s">
        <v>482</v>
      </c>
      <c r="D23" s="78" t="s">
        <v>479</v>
      </c>
      <c r="E23" s="78" t="s">
        <v>480</v>
      </c>
      <c r="F23" s="71">
        <v>10.17</v>
      </c>
      <c r="G23" s="72" t="s">
        <v>194</v>
      </c>
      <c r="H23" s="76" t="s">
        <v>483</v>
      </c>
      <c r="I23" s="74">
        <v>210935.95</v>
      </c>
      <c r="J23" s="54" t="s">
        <v>118</v>
      </c>
      <c r="K23" s="70" t="s">
        <v>6</v>
      </c>
      <c r="L23" s="174" t="s">
        <v>484</v>
      </c>
    </row>
    <row r="24" spans="1:12" s="164" customFormat="1" ht="60">
      <c r="A24" s="173" t="s">
        <v>0</v>
      </c>
      <c r="B24" s="54" t="s">
        <v>523</v>
      </c>
      <c r="C24" s="70" t="s">
        <v>524</v>
      </c>
      <c r="D24" s="78" t="s">
        <v>525</v>
      </c>
      <c r="E24" s="78"/>
      <c r="F24" s="71">
        <v>10.025</v>
      </c>
      <c r="G24" s="72" t="s">
        <v>344</v>
      </c>
      <c r="H24" s="76" t="s">
        <v>526</v>
      </c>
      <c r="I24" s="74">
        <v>86000</v>
      </c>
      <c r="J24" s="54" t="s">
        <v>527</v>
      </c>
      <c r="K24" s="70" t="s">
        <v>6</v>
      </c>
      <c r="L24" s="174" t="s">
        <v>528</v>
      </c>
    </row>
    <row r="25" spans="1:12" s="25" customFormat="1" ht="15">
      <c r="A25" s="177" t="s">
        <v>0</v>
      </c>
      <c r="B25" s="160" t="s">
        <v>554</v>
      </c>
      <c r="C25" s="161" t="s">
        <v>555</v>
      </c>
      <c r="D25" s="160" t="s">
        <v>557</v>
      </c>
      <c r="E25" s="161" t="s">
        <v>558</v>
      </c>
      <c r="F25" s="160">
        <v>10.202</v>
      </c>
      <c r="G25" s="162">
        <v>42278</v>
      </c>
      <c r="H25" s="162">
        <v>43008</v>
      </c>
      <c r="I25" s="163">
        <v>106425</v>
      </c>
      <c r="J25" s="160" t="s">
        <v>569</v>
      </c>
      <c r="K25" s="160" t="s">
        <v>0</v>
      </c>
      <c r="L25" s="178" t="s">
        <v>568</v>
      </c>
    </row>
    <row r="26" spans="1:12" s="25" customFormat="1" ht="15">
      <c r="A26" s="179" t="s">
        <v>0</v>
      </c>
      <c r="B26" s="21" t="s">
        <v>554</v>
      </c>
      <c r="C26" s="22" t="s">
        <v>556</v>
      </c>
      <c r="D26" s="21" t="s">
        <v>365</v>
      </c>
      <c r="E26" s="22" t="s">
        <v>559</v>
      </c>
      <c r="F26" s="21">
        <v>10.202</v>
      </c>
      <c r="G26" s="23">
        <v>42644</v>
      </c>
      <c r="H26" s="23">
        <v>43373</v>
      </c>
      <c r="I26" s="24">
        <v>19157</v>
      </c>
      <c r="J26" s="21" t="s">
        <v>569</v>
      </c>
      <c r="K26" s="21" t="s">
        <v>0</v>
      </c>
      <c r="L26" s="180" t="s">
        <v>568</v>
      </c>
    </row>
    <row r="27" spans="1:12" s="25" customFormat="1" ht="15">
      <c r="A27" s="179" t="s">
        <v>0</v>
      </c>
      <c r="B27" s="21" t="s">
        <v>407</v>
      </c>
      <c r="C27" s="22" t="s">
        <v>367</v>
      </c>
      <c r="D27" s="21" t="s">
        <v>369</v>
      </c>
      <c r="E27" s="21" t="s">
        <v>368</v>
      </c>
      <c r="F27" s="21">
        <v>10.202999999999999</v>
      </c>
      <c r="G27" s="23">
        <v>42278</v>
      </c>
      <c r="H27" s="23">
        <v>43008</v>
      </c>
      <c r="I27" s="24">
        <v>165342</v>
      </c>
      <c r="J27" s="21" t="s">
        <v>569</v>
      </c>
      <c r="K27" s="21" t="s">
        <v>0</v>
      </c>
      <c r="L27" s="180" t="s">
        <v>568</v>
      </c>
    </row>
    <row r="28" spans="1:12" s="25" customFormat="1" ht="15">
      <c r="A28" s="179" t="s">
        <v>0</v>
      </c>
      <c r="B28" s="21" t="s">
        <v>407</v>
      </c>
      <c r="C28" s="22" t="s">
        <v>366</v>
      </c>
      <c r="D28" s="22" t="s">
        <v>560</v>
      </c>
      <c r="E28" s="21" t="s">
        <v>561</v>
      </c>
      <c r="F28" s="21">
        <v>10.202999999999999</v>
      </c>
      <c r="G28" s="23">
        <v>42644</v>
      </c>
      <c r="H28" s="23">
        <v>43373</v>
      </c>
      <c r="I28" s="24">
        <v>29762</v>
      </c>
      <c r="J28" s="21" t="s">
        <v>569</v>
      </c>
      <c r="K28" s="21" t="s">
        <v>0</v>
      </c>
      <c r="L28" s="180" t="s">
        <v>568</v>
      </c>
    </row>
    <row r="29" spans="1:12" s="25" customFormat="1" ht="15">
      <c r="A29" s="179" t="s">
        <v>0</v>
      </c>
      <c r="B29" s="21" t="s">
        <v>406</v>
      </c>
      <c r="C29" s="22" t="s">
        <v>370</v>
      </c>
      <c r="D29" s="21" t="s">
        <v>371</v>
      </c>
      <c r="E29" s="21" t="s">
        <v>372</v>
      </c>
      <c r="F29" s="21">
        <v>10.202999999999999</v>
      </c>
      <c r="G29" s="23">
        <v>42278</v>
      </c>
      <c r="H29" s="23">
        <v>43008</v>
      </c>
      <c r="I29" s="24">
        <v>1220424</v>
      </c>
      <c r="J29" s="21" t="s">
        <v>569</v>
      </c>
      <c r="K29" s="21" t="s">
        <v>0</v>
      </c>
      <c r="L29" s="180" t="s">
        <v>568</v>
      </c>
    </row>
    <row r="30" spans="1:12" s="25" customFormat="1" ht="30">
      <c r="A30" s="179" t="s">
        <v>0</v>
      </c>
      <c r="B30" s="21" t="s">
        <v>373</v>
      </c>
      <c r="C30" s="22" t="s">
        <v>374</v>
      </c>
      <c r="D30" s="21" t="s">
        <v>376</v>
      </c>
      <c r="E30" s="21" t="s">
        <v>375</v>
      </c>
      <c r="F30" s="21">
        <v>10.308</v>
      </c>
      <c r="G30" s="23">
        <v>42614</v>
      </c>
      <c r="H30" s="23">
        <v>43343</v>
      </c>
      <c r="I30" s="24">
        <v>130000</v>
      </c>
      <c r="J30" s="21" t="s">
        <v>10</v>
      </c>
      <c r="K30" s="21" t="s">
        <v>0</v>
      </c>
      <c r="L30" s="181" t="s">
        <v>618</v>
      </c>
    </row>
    <row r="31" spans="1:12" s="25" customFormat="1" ht="30">
      <c r="A31" s="179" t="s">
        <v>0</v>
      </c>
      <c r="B31" s="21" t="s">
        <v>373</v>
      </c>
      <c r="C31" s="22" t="s">
        <v>377</v>
      </c>
      <c r="D31" s="21" t="s">
        <v>379</v>
      </c>
      <c r="E31" s="21" t="s">
        <v>378</v>
      </c>
      <c r="F31" s="21">
        <v>10.308</v>
      </c>
      <c r="G31" s="23">
        <v>42614</v>
      </c>
      <c r="H31" s="23">
        <v>43343</v>
      </c>
      <c r="I31" s="24">
        <v>150000</v>
      </c>
      <c r="J31" s="21" t="s">
        <v>10</v>
      </c>
      <c r="K31" s="21" t="s">
        <v>0</v>
      </c>
      <c r="L31" s="181" t="s">
        <v>619</v>
      </c>
    </row>
    <row r="32" spans="1:12" s="25" customFormat="1" ht="15">
      <c r="A32" s="179" t="s">
        <v>0</v>
      </c>
      <c r="B32" s="21" t="s">
        <v>553</v>
      </c>
      <c r="C32" s="22" t="s">
        <v>380</v>
      </c>
      <c r="D32" s="88" t="s">
        <v>566</v>
      </c>
      <c r="E32" s="21" t="s">
        <v>381</v>
      </c>
      <c r="F32" s="21">
        <v>10.5</v>
      </c>
      <c r="G32" s="23" t="s">
        <v>382</v>
      </c>
      <c r="H32" s="23"/>
      <c r="I32" s="24">
        <v>1118297</v>
      </c>
      <c r="J32" s="21" t="s">
        <v>570</v>
      </c>
      <c r="K32" s="21" t="s">
        <v>0</v>
      </c>
      <c r="L32" s="180" t="s">
        <v>568</v>
      </c>
    </row>
    <row r="33" spans="1:12" s="25" customFormat="1" ht="15">
      <c r="A33" s="179" t="s">
        <v>0</v>
      </c>
      <c r="B33" s="21" t="s">
        <v>553</v>
      </c>
      <c r="C33" s="22" t="s">
        <v>380</v>
      </c>
      <c r="D33" s="88" t="s">
        <v>567</v>
      </c>
      <c r="E33" s="21" t="s">
        <v>564</v>
      </c>
      <c r="F33" s="21">
        <v>10.5</v>
      </c>
      <c r="G33" s="21" t="s">
        <v>383</v>
      </c>
      <c r="H33" s="21"/>
      <c r="I33" s="24">
        <v>1223034</v>
      </c>
      <c r="J33" s="21" t="s">
        <v>570</v>
      </c>
      <c r="K33" s="21" t="s">
        <v>0</v>
      </c>
      <c r="L33" s="180" t="s">
        <v>568</v>
      </c>
    </row>
    <row r="34" spans="1:12" s="25" customFormat="1" ht="15">
      <c r="A34" s="179" t="s">
        <v>0</v>
      </c>
      <c r="B34" s="21" t="s">
        <v>553</v>
      </c>
      <c r="C34" s="22" t="s">
        <v>380</v>
      </c>
      <c r="D34" s="88" t="s">
        <v>566</v>
      </c>
      <c r="E34" s="21" t="s">
        <v>565</v>
      </c>
      <c r="F34" s="21">
        <v>10.5</v>
      </c>
      <c r="G34" s="21" t="s">
        <v>384</v>
      </c>
      <c r="H34" s="21"/>
      <c r="I34" s="24">
        <v>1327771</v>
      </c>
      <c r="J34" s="21" t="s">
        <v>570</v>
      </c>
      <c r="K34" s="21" t="s">
        <v>0</v>
      </c>
      <c r="L34" s="180" t="s">
        <v>568</v>
      </c>
    </row>
    <row r="35" spans="1:12" s="25" customFormat="1" ht="15">
      <c r="A35" s="179" t="s">
        <v>0</v>
      </c>
      <c r="B35" s="21" t="s">
        <v>573</v>
      </c>
      <c r="C35" s="22" t="s">
        <v>385</v>
      </c>
      <c r="D35" s="21" t="s">
        <v>386</v>
      </c>
      <c r="E35" s="21" t="s">
        <v>387</v>
      </c>
      <c r="F35" s="21">
        <v>10.5</v>
      </c>
      <c r="G35" s="23">
        <v>41913</v>
      </c>
      <c r="H35" s="23">
        <v>43738</v>
      </c>
      <c r="I35" s="24">
        <v>103831</v>
      </c>
      <c r="J35" s="21" t="s">
        <v>570</v>
      </c>
      <c r="K35" s="21" t="s">
        <v>0</v>
      </c>
      <c r="L35" s="180" t="s">
        <v>568</v>
      </c>
    </row>
    <row r="36" spans="1:12" s="25" customFormat="1" ht="15">
      <c r="A36" s="179" t="s">
        <v>0</v>
      </c>
      <c r="B36" s="21" t="s">
        <v>573</v>
      </c>
      <c r="C36" s="22" t="s">
        <v>388</v>
      </c>
      <c r="D36" s="21" t="s">
        <v>390</v>
      </c>
      <c r="E36" s="21" t="s">
        <v>389</v>
      </c>
      <c r="F36" s="21">
        <v>10.5</v>
      </c>
      <c r="G36" s="23">
        <v>42278</v>
      </c>
      <c r="H36" s="23">
        <v>44104</v>
      </c>
      <c r="I36" s="24">
        <v>103757</v>
      </c>
      <c r="J36" s="21" t="s">
        <v>570</v>
      </c>
      <c r="K36" s="21" t="s">
        <v>0</v>
      </c>
      <c r="L36" s="180" t="s">
        <v>568</v>
      </c>
    </row>
    <row r="37" spans="1:12" s="25" customFormat="1" ht="15">
      <c r="A37" s="179" t="s">
        <v>0</v>
      </c>
      <c r="B37" s="21" t="s">
        <v>573</v>
      </c>
      <c r="C37" s="22" t="s">
        <v>388</v>
      </c>
      <c r="D37" s="21" t="s">
        <v>390</v>
      </c>
      <c r="E37" s="21" t="s">
        <v>391</v>
      </c>
      <c r="F37" s="21">
        <v>10.5</v>
      </c>
      <c r="G37" s="23">
        <v>42644</v>
      </c>
      <c r="H37" s="23">
        <v>44469</v>
      </c>
      <c r="I37" s="24">
        <v>18676</v>
      </c>
      <c r="J37" s="21" t="s">
        <v>570</v>
      </c>
      <c r="K37" s="21" t="s">
        <v>0</v>
      </c>
      <c r="L37" s="180" t="s">
        <v>568</v>
      </c>
    </row>
    <row r="38" spans="1:12" s="25" customFormat="1" ht="15">
      <c r="A38" s="179" t="s">
        <v>0</v>
      </c>
      <c r="B38" s="21" t="s">
        <v>553</v>
      </c>
      <c r="C38" s="22" t="s">
        <v>392</v>
      </c>
      <c r="D38" s="21" t="s">
        <v>393</v>
      </c>
      <c r="E38" s="21" t="s">
        <v>394</v>
      </c>
      <c r="F38" s="21">
        <v>10.5</v>
      </c>
      <c r="G38" s="21" t="s">
        <v>395</v>
      </c>
      <c r="H38" s="21"/>
      <c r="I38" s="24">
        <v>1187608.96</v>
      </c>
      <c r="J38" s="21" t="s">
        <v>570</v>
      </c>
      <c r="K38" s="21" t="s">
        <v>0</v>
      </c>
      <c r="L38" s="180" t="s">
        <v>568</v>
      </c>
    </row>
    <row r="39" spans="1:12" s="25" customFormat="1" ht="45">
      <c r="A39" s="179" t="s">
        <v>0</v>
      </c>
      <c r="B39" s="21" t="s">
        <v>553</v>
      </c>
      <c r="C39" s="22" t="s">
        <v>396</v>
      </c>
      <c r="D39" s="21" t="s">
        <v>397</v>
      </c>
      <c r="E39" s="21" t="s">
        <v>398</v>
      </c>
      <c r="F39" s="21">
        <v>10.5</v>
      </c>
      <c r="G39" s="21" t="s">
        <v>399</v>
      </c>
      <c r="H39" s="21"/>
      <c r="I39" s="24">
        <v>239314</v>
      </c>
      <c r="J39" s="21" t="s">
        <v>570</v>
      </c>
      <c r="K39" s="21" t="s">
        <v>0</v>
      </c>
      <c r="L39" s="180" t="s">
        <v>568</v>
      </c>
    </row>
    <row r="40" spans="1:12" s="25" customFormat="1" ht="15">
      <c r="A40" s="179" t="s">
        <v>0</v>
      </c>
      <c r="B40" s="21" t="s">
        <v>400</v>
      </c>
      <c r="C40" s="22" t="s">
        <v>401</v>
      </c>
      <c r="D40" s="21" t="s">
        <v>402</v>
      </c>
      <c r="E40" s="21" t="s">
        <v>403</v>
      </c>
      <c r="F40" s="21">
        <v>10.68</v>
      </c>
      <c r="G40" s="23">
        <v>42568</v>
      </c>
      <c r="H40" s="23">
        <v>43271</v>
      </c>
      <c r="I40" s="24">
        <v>90000</v>
      </c>
      <c r="J40" s="21" t="s">
        <v>571</v>
      </c>
      <c r="K40" s="21" t="s">
        <v>0</v>
      </c>
      <c r="L40" s="180"/>
    </row>
    <row r="41" spans="1:12" s="140" customFormat="1" ht="16" thickBot="1">
      <c r="A41" s="182" t="s">
        <v>0</v>
      </c>
      <c r="B41" s="183" t="s">
        <v>407</v>
      </c>
      <c r="C41" s="184" t="s">
        <v>562</v>
      </c>
      <c r="D41" s="183" t="s">
        <v>572</v>
      </c>
      <c r="E41" s="183" t="s">
        <v>563</v>
      </c>
      <c r="F41" s="183">
        <v>10.202999999999999</v>
      </c>
      <c r="G41" s="183"/>
      <c r="H41" s="183" t="s">
        <v>399</v>
      </c>
      <c r="I41" s="185">
        <v>82671</v>
      </c>
      <c r="J41" s="183" t="s">
        <v>569</v>
      </c>
      <c r="K41" s="186" t="s">
        <v>0</v>
      </c>
      <c r="L41" s="187" t="s">
        <v>568</v>
      </c>
    </row>
    <row r="42" spans="1:12" s="477" customFormat="1" ht="18">
      <c r="A42" s="505" t="s">
        <v>763</v>
      </c>
      <c r="B42" s="505"/>
      <c r="C42" s="505"/>
      <c r="D42" s="505"/>
      <c r="E42" s="505"/>
      <c r="F42" s="505"/>
      <c r="G42" s="505"/>
      <c r="H42" s="505"/>
      <c r="I42" s="476">
        <f>SUM(I2:I41)</f>
        <v>9187471.6900000013</v>
      </c>
    </row>
    <row r="43" spans="1:12" s="159" customFormat="1">
      <c r="C43" s="136"/>
    </row>
    <row r="44" spans="1:12" s="159" customFormat="1">
      <c r="C44" s="136"/>
    </row>
    <row r="45" spans="1:12" s="159" customFormat="1">
      <c r="C45" s="136"/>
    </row>
    <row r="46" spans="1:12" s="159" customFormat="1">
      <c r="C46" s="136"/>
    </row>
    <row r="47" spans="1:12" s="159" customFormat="1">
      <c r="C47" s="136"/>
    </row>
    <row r="48" spans="1:12" s="159" customFormat="1">
      <c r="C48" s="136"/>
    </row>
    <row r="49" spans="3:3" s="159" customFormat="1">
      <c r="C49" s="136"/>
    </row>
    <row r="50" spans="3:3" s="159" customFormat="1">
      <c r="C50" s="136"/>
    </row>
    <row r="51" spans="3:3" s="159" customFormat="1">
      <c r="C51" s="136"/>
    </row>
    <row r="52" spans="3:3" s="159" customFormat="1">
      <c r="C52" s="136"/>
    </row>
    <row r="53" spans="3:3" s="159" customFormat="1">
      <c r="C53" s="136"/>
    </row>
    <row r="54" spans="3:3" s="159" customFormat="1">
      <c r="C54" s="136"/>
    </row>
    <row r="55" spans="3:3" s="159" customFormat="1">
      <c r="C55" s="136"/>
    </row>
    <row r="56" spans="3:3" s="159" customFormat="1">
      <c r="C56" s="136"/>
    </row>
    <row r="57" spans="3:3" s="159" customFormat="1">
      <c r="C57" s="136"/>
    </row>
    <row r="58" spans="3:3" s="159" customFormat="1">
      <c r="C58" s="136"/>
    </row>
    <row r="59" spans="3:3" s="159" customFormat="1">
      <c r="C59" s="136"/>
    </row>
    <row r="60" spans="3:3" s="159" customFormat="1">
      <c r="C60" s="136"/>
    </row>
    <row r="61" spans="3:3" s="159" customFormat="1">
      <c r="C61" s="136"/>
    </row>
    <row r="62" spans="3:3" s="159" customFormat="1">
      <c r="C62" s="136"/>
    </row>
    <row r="63" spans="3:3" s="159" customFormat="1">
      <c r="C63" s="136"/>
    </row>
    <row r="64" spans="3:3" s="159" customFormat="1">
      <c r="C64" s="136"/>
    </row>
    <row r="1048330" spans="1:1">
      <c r="A1048330" s="2" t="s">
        <v>0</v>
      </c>
    </row>
  </sheetData>
  <mergeCells count="1">
    <mergeCell ref="A42:H42"/>
  </mergeCell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A5" sqref="A5:XFD5"/>
    </sheetView>
  </sheetViews>
  <sheetFormatPr baseColWidth="10" defaultColWidth="10.83203125" defaultRowHeight="15" x14ac:dyDescent="0"/>
  <cols>
    <col min="1" max="1" width="6.5" style="26" bestFit="1" customWidth="1"/>
    <col min="2" max="2" width="8" style="26" bestFit="1" customWidth="1"/>
    <col min="3" max="3" width="25.83203125" style="26" bestFit="1" customWidth="1"/>
    <col min="4" max="4" width="19.6640625" style="26" bestFit="1" customWidth="1"/>
    <col min="5" max="5" width="19.33203125" style="26" bestFit="1" customWidth="1"/>
    <col min="6" max="6" width="10" style="26" bestFit="1" customWidth="1"/>
    <col min="7" max="7" width="8.6640625" style="26" bestFit="1" customWidth="1"/>
    <col min="8" max="8" width="7.33203125" style="26" bestFit="1" customWidth="1"/>
    <col min="9" max="9" width="15.5" style="26" bestFit="1" customWidth="1"/>
    <col min="10" max="10" width="16.5" style="26" bestFit="1" customWidth="1"/>
    <col min="11" max="11" width="9" style="26" customWidth="1"/>
    <col min="12" max="12" width="36.6640625" style="26" customWidth="1"/>
    <col min="13" max="16384" width="10.83203125" style="26"/>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38" customFormat="1" ht="45">
      <c r="A2" s="208" t="s">
        <v>175</v>
      </c>
      <c r="B2" s="209" t="s">
        <v>151</v>
      </c>
      <c r="C2" s="210" t="s">
        <v>538</v>
      </c>
      <c r="D2" s="209" t="s">
        <v>541</v>
      </c>
      <c r="E2" s="209" t="s">
        <v>544</v>
      </c>
      <c r="F2" s="211" t="s">
        <v>154</v>
      </c>
      <c r="G2" s="212" t="s">
        <v>435</v>
      </c>
      <c r="H2" s="213" t="s">
        <v>500</v>
      </c>
      <c r="I2" s="214">
        <v>363096</v>
      </c>
      <c r="J2" s="209" t="s">
        <v>547</v>
      </c>
      <c r="K2" s="210" t="s">
        <v>5</v>
      </c>
      <c r="L2" s="215" t="s">
        <v>550</v>
      </c>
    </row>
    <row r="3" spans="1:12" s="138" customFormat="1" ht="75">
      <c r="A3" s="173" t="s">
        <v>175</v>
      </c>
      <c r="B3" s="55" t="s">
        <v>151</v>
      </c>
      <c r="C3" s="70" t="s">
        <v>539</v>
      </c>
      <c r="D3" s="54" t="s">
        <v>542</v>
      </c>
      <c r="E3" s="54" t="s">
        <v>545</v>
      </c>
      <c r="F3" s="71" t="s">
        <v>152</v>
      </c>
      <c r="G3" s="72" t="s">
        <v>435</v>
      </c>
      <c r="H3" s="73" t="s">
        <v>500</v>
      </c>
      <c r="I3" s="74">
        <v>297205</v>
      </c>
      <c r="J3" s="54" t="s">
        <v>548</v>
      </c>
      <c r="K3" s="70" t="s">
        <v>5</v>
      </c>
      <c r="L3" s="174" t="s">
        <v>551</v>
      </c>
    </row>
    <row r="4" spans="1:12" s="138" customFormat="1" ht="46" thickBot="1">
      <c r="A4" s="216" t="s">
        <v>175</v>
      </c>
      <c r="B4" s="62" t="s">
        <v>151</v>
      </c>
      <c r="C4" s="63" t="s">
        <v>540</v>
      </c>
      <c r="D4" s="62" t="s">
        <v>543</v>
      </c>
      <c r="E4" s="62" t="s">
        <v>546</v>
      </c>
      <c r="F4" s="65" t="s">
        <v>153</v>
      </c>
      <c r="G4" s="66" t="s">
        <v>435</v>
      </c>
      <c r="H4" s="217" t="s">
        <v>500</v>
      </c>
      <c r="I4" s="68">
        <v>414012</v>
      </c>
      <c r="J4" s="62" t="s">
        <v>549</v>
      </c>
      <c r="K4" s="63" t="s">
        <v>5</v>
      </c>
      <c r="L4" s="218" t="s">
        <v>552</v>
      </c>
    </row>
    <row r="5" spans="1:12" s="478" customFormat="1" ht="18">
      <c r="A5" s="507" t="s">
        <v>763</v>
      </c>
      <c r="B5" s="505"/>
      <c r="C5" s="505"/>
      <c r="D5" s="505"/>
      <c r="E5" s="505"/>
      <c r="F5" s="505"/>
      <c r="G5" s="505"/>
      <c r="H5" s="505"/>
      <c r="I5" s="476">
        <f>SUM(I2:I4)</f>
        <v>1074313</v>
      </c>
    </row>
  </sheetData>
  <mergeCells count="1">
    <mergeCell ref="A5:H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7" workbookViewId="0">
      <selection activeCell="A15" sqref="A15:XFD15"/>
    </sheetView>
  </sheetViews>
  <sheetFormatPr baseColWidth="10" defaultColWidth="11.5" defaultRowHeight="14" x14ac:dyDescent="0"/>
  <cols>
    <col min="1" max="2" width="11.5" style="1"/>
    <col min="3" max="3" width="40.6640625" style="1" customWidth="1"/>
    <col min="4" max="4" width="20" style="1" bestFit="1" customWidth="1"/>
    <col min="5" max="5" width="20.6640625" style="1" bestFit="1" customWidth="1"/>
    <col min="6" max="6" width="8.5" style="1" bestFit="1" customWidth="1"/>
    <col min="7" max="7" width="12.6640625" style="1" bestFit="1" customWidth="1"/>
    <col min="8" max="8" width="10.33203125" style="1" bestFit="1" customWidth="1"/>
    <col min="9" max="9" width="15" style="1" bestFit="1" customWidth="1"/>
    <col min="10" max="10" width="18.83203125" style="1" bestFit="1" customWidth="1"/>
    <col min="11" max="11" width="8.1640625" style="1" bestFit="1" customWidth="1"/>
    <col min="12" max="12" width="45" style="1" customWidth="1"/>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38" customFormat="1" ht="75">
      <c r="A2" s="208" t="s">
        <v>67</v>
      </c>
      <c r="B2" s="209" t="s">
        <v>84</v>
      </c>
      <c r="C2" s="210" t="s">
        <v>429</v>
      </c>
      <c r="D2" s="209" t="s">
        <v>310</v>
      </c>
      <c r="E2" s="209" t="s">
        <v>311</v>
      </c>
      <c r="F2" s="211">
        <v>11.481999999999999</v>
      </c>
      <c r="G2" s="212" t="s">
        <v>312</v>
      </c>
      <c r="H2" s="213" t="s">
        <v>313</v>
      </c>
      <c r="I2" s="214">
        <v>78583</v>
      </c>
      <c r="J2" s="210" t="s">
        <v>430</v>
      </c>
      <c r="K2" s="210" t="s">
        <v>6</v>
      </c>
      <c r="L2" s="215" t="s">
        <v>431</v>
      </c>
    </row>
    <row r="3" spans="1:12" s="138" customFormat="1" ht="45">
      <c r="A3" s="173" t="s">
        <v>67</v>
      </c>
      <c r="B3" s="54" t="s">
        <v>322</v>
      </c>
      <c r="C3" s="70" t="s">
        <v>451</v>
      </c>
      <c r="D3" s="78" t="s">
        <v>195</v>
      </c>
      <c r="E3" s="92" t="s">
        <v>314</v>
      </c>
      <c r="F3" s="71">
        <v>15.945</v>
      </c>
      <c r="G3" s="72" t="s">
        <v>31</v>
      </c>
      <c r="H3" s="76" t="s">
        <v>47</v>
      </c>
      <c r="I3" s="74">
        <f>45021+45000</f>
        <v>90021</v>
      </c>
      <c r="J3" s="54" t="s">
        <v>124</v>
      </c>
      <c r="K3" s="70" t="s">
        <v>6</v>
      </c>
      <c r="L3" s="174" t="s">
        <v>450</v>
      </c>
    </row>
    <row r="4" spans="1:12" s="138" customFormat="1" ht="60">
      <c r="A4" s="173" t="s">
        <v>67</v>
      </c>
      <c r="B4" s="54" t="s">
        <v>224</v>
      </c>
      <c r="C4" s="70" t="s">
        <v>449</v>
      </c>
      <c r="D4" s="78" t="s">
        <v>226</v>
      </c>
      <c r="E4" s="78" t="s">
        <v>447</v>
      </c>
      <c r="F4" s="71"/>
      <c r="G4" s="72" t="s">
        <v>227</v>
      </c>
      <c r="H4" s="76" t="s">
        <v>228</v>
      </c>
      <c r="I4" s="74">
        <v>65018</v>
      </c>
      <c r="J4" s="54" t="s">
        <v>124</v>
      </c>
      <c r="K4" s="70" t="s">
        <v>6</v>
      </c>
      <c r="L4" s="174" t="s">
        <v>448</v>
      </c>
    </row>
    <row r="5" spans="1:12" s="138" customFormat="1" ht="90">
      <c r="A5" s="173" t="s">
        <v>67</v>
      </c>
      <c r="B5" s="54" t="s">
        <v>322</v>
      </c>
      <c r="C5" s="70" t="s">
        <v>454</v>
      </c>
      <c r="D5" s="78" t="s">
        <v>220</v>
      </c>
      <c r="E5" s="78" t="s">
        <v>221</v>
      </c>
      <c r="F5" s="71">
        <v>15.945</v>
      </c>
      <c r="G5" s="72" t="s">
        <v>222</v>
      </c>
      <c r="H5" s="76" t="s">
        <v>340</v>
      </c>
      <c r="I5" s="74">
        <f>61000+40000+50000+59650</f>
        <v>210650</v>
      </c>
      <c r="J5" s="54" t="s">
        <v>124</v>
      </c>
      <c r="K5" s="70" t="s">
        <v>5</v>
      </c>
      <c r="L5" s="174" t="s">
        <v>705</v>
      </c>
    </row>
    <row r="6" spans="1:12" s="138" customFormat="1" ht="90">
      <c r="A6" s="173" t="s">
        <v>67</v>
      </c>
      <c r="B6" s="54" t="s">
        <v>321</v>
      </c>
      <c r="C6" s="70" t="s">
        <v>593</v>
      </c>
      <c r="D6" s="78" t="s">
        <v>130</v>
      </c>
      <c r="E6" s="78" t="s">
        <v>455</v>
      </c>
      <c r="F6" s="71">
        <v>15.65</v>
      </c>
      <c r="G6" s="72" t="s">
        <v>131</v>
      </c>
      <c r="H6" s="76" t="s">
        <v>132</v>
      </c>
      <c r="I6" s="74">
        <v>39982</v>
      </c>
      <c r="J6" s="54" t="s">
        <v>123</v>
      </c>
      <c r="K6" s="70" t="s">
        <v>5</v>
      </c>
      <c r="L6" s="174" t="s">
        <v>712</v>
      </c>
    </row>
    <row r="7" spans="1:12" s="138" customFormat="1" ht="30">
      <c r="A7" s="173" t="s">
        <v>67</v>
      </c>
      <c r="B7" s="54" t="s">
        <v>439</v>
      </c>
      <c r="C7" s="70" t="s">
        <v>315</v>
      </c>
      <c r="D7" s="92" t="s">
        <v>440</v>
      </c>
      <c r="E7" s="78" t="s">
        <v>316</v>
      </c>
      <c r="F7" s="71">
        <v>11.481999999999999</v>
      </c>
      <c r="G7" s="72" t="s">
        <v>37</v>
      </c>
      <c r="H7" s="73" t="s">
        <v>361</v>
      </c>
      <c r="I7" s="74">
        <v>59000</v>
      </c>
      <c r="J7" s="54" t="s">
        <v>112</v>
      </c>
      <c r="K7" s="70" t="s">
        <v>6</v>
      </c>
      <c r="L7" s="174" t="s">
        <v>441</v>
      </c>
    </row>
    <row r="8" spans="1:12" s="138" customFormat="1" ht="60">
      <c r="A8" s="173" t="s">
        <v>67</v>
      </c>
      <c r="B8" s="54" t="s">
        <v>84</v>
      </c>
      <c r="C8" s="70" t="s">
        <v>444</v>
      </c>
      <c r="D8" s="54" t="s">
        <v>110</v>
      </c>
      <c r="E8" s="54" t="s">
        <v>317</v>
      </c>
      <c r="F8" s="71">
        <v>11.481999999999999</v>
      </c>
      <c r="G8" s="72" t="s">
        <v>111</v>
      </c>
      <c r="H8" s="76" t="s">
        <v>54</v>
      </c>
      <c r="I8" s="74">
        <v>67778</v>
      </c>
      <c r="J8" s="70" t="s">
        <v>445</v>
      </c>
      <c r="K8" s="70" t="s">
        <v>6</v>
      </c>
      <c r="L8" s="174" t="s">
        <v>446</v>
      </c>
    </row>
    <row r="9" spans="1:12" s="138" customFormat="1" ht="75">
      <c r="A9" s="173" t="s">
        <v>67</v>
      </c>
      <c r="B9" s="70" t="s">
        <v>788</v>
      </c>
      <c r="C9" s="70" t="s">
        <v>427</v>
      </c>
      <c r="D9" s="78" t="s">
        <v>196</v>
      </c>
      <c r="E9" s="78" t="s">
        <v>318</v>
      </c>
      <c r="F9" s="71">
        <v>11.427</v>
      </c>
      <c r="G9" s="72" t="s">
        <v>197</v>
      </c>
      <c r="H9" s="76" t="s">
        <v>44</v>
      </c>
      <c r="I9" s="74">
        <v>26517</v>
      </c>
      <c r="J9" s="54" t="s">
        <v>235</v>
      </c>
      <c r="K9" s="70" t="s">
        <v>6</v>
      </c>
      <c r="L9" s="174" t="s">
        <v>428</v>
      </c>
    </row>
    <row r="10" spans="1:12" s="138" customFormat="1" ht="60">
      <c r="A10" s="173" t="s">
        <v>67</v>
      </c>
      <c r="B10" s="54" t="s">
        <v>439</v>
      </c>
      <c r="C10" s="70" t="s">
        <v>442</v>
      </c>
      <c r="D10" s="78" t="s">
        <v>234</v>
      </c>
      <c r="E10" s="78" t="s">
        <v>319</v>
      </c>
      <c r="F10" s="71"/>
      <c r="G10" s="72" t="s">
        <v>37</v>
      </c>
      <c r="H10" s="73" t="s">
        <v>361</v>
      </c>
      <c r="I10" s="74">
        <v>40920</v>
      </c>
      <c r="J10" s="70" t="s">
        <v>445</v>
      </c>
      <c r="K10" s="70" t="s">
        <v>6</v>
      </c>
      <c r="L10" s="174" t="s">
        <v>443</v>
      </c>
    </row>
    <row r="11" spans="1:12" s="138" customFormat="1" ht="90">
      <c r="A11" s="173" t="s">
        <v>67</v>
      </c>
      <c r="B11" s="54" t="s">
        <v>84</v>
      </c>
      <c r="C11" s="70" t="s">
        <v>452</v>
      </c>
      <c r="D11" s="78" t="s">
        <v>198</v>
      </c>
      <c r="E11" s="78" t="s">
        <v>453</v>
      </c>
      <c r="F11" s="71">
        <v>11.481999999999999</v>
      </c>
      <c r="G11" s="72" t="s">
        <v>74</v>
      </c>
      <c r="H11" s="76" t="s">
        <v>54</v>
      </c>
      <c r="I11" s="74">
        <v>59256</v>
      </c>
      <c r="J11" s="54" t="s">
        <v>124</v>
      </c>
      <c r="K11" s="70" t="s">
        <v>6</v>
      </c>
      <c r="L11" s="174" t="s">
        <v>713</v>
      </c>
    </row>
    <row r="12" spans="1:12" s="164" customFormat="1" ht="60">
      <c r="A12" s="175" t="s">
        <v>67</v>
      </c>
      <c r="B12" s="81" t="s">
        <v>789</v>
      </c>
      <c r="C12" s="81" t="s">
        <v>456</v>
      </c>
      <c r="D12" s="86" t="s">
        <v>163</v>
      </c>
      <c r="E12" s="219" t="s">
        <v>320</v>
      </c>
      <c r="F12" s="82">
        <v>15.945</v>
      </c>
      <c r="G12" s="83" t="s">
        <v>164</v>
      </c>
      <c r="H12" s="87" t="s">
        <v>457</v>
      </c>
      <c r="I12" s="85">
        <v>79964.42</v>
      </c>
      <c r="J12" s="80" t="s">
        <v>123</v>
      </c>
      <c r="K12" s="81" t="s">
        <v>5</v>
      </c>
      <c r="L12" s="176" t="s">
        <v>458</v>
      </c>
    </row>
    <row r="13" spans="1:12" s="164" customFormat="1" ht="45">
      <c r="A13" s="173" t="s">
        <v>67</v>
      </c>
      <c r="B13" s="70" t="s">
        <v>768</v>
      </c>
      <c r="C13" s="70" t="s">
        <v>421</v>
      </c>
      <c r="D13" s="78" t="s">
        <v>422</v>
      </c>
      <c r="E13" s="92" t="s">
        <v>423</v>
      </c>
      <c r="F13" s="71">
        <v>11.481999999999999</v>
      </c>
      <c r="G13" s="72" t="s">
        <v>424</v>
      </c>
      <c r="H13" s="76" t="s">
        <v>299</v>
      </c>
      <c r="I13" s="74">
        <f>199997*2</f>
        <v>399994</v>
      </c>
      <c r="J13" s="54" t="s">
        <v>425</v>
      </c>
      <c r="K13" s="70" t="s">
        <v>5</v>
      </c>
      <c r="L13" s="174" t="s">
        <v>426</v>
      </c>
    </row>
    <row r="14" spans="1:12" s="164" customFormat="1" ht="61" thickBot="1">
      <c r="A14" s="216" t="s">
        <v>67</v>
      </c>
      <c r="B14" s="62" t="s">
        <v>404</v>
      </c>
      <c r="C14" s="63" t="s">
        <v>432</v>
      </c>
      <c r="D14" s="64" t="s">
        <v>433</v>
      </c>
      <c r="E14" s="220" t="s">
        <v>434</v>
      </c>
      <c r="F14" s="65">
        <v>11.427</v>
      </c>
      <c r="G14" s="66" t="s">
        <v>435</v>
      </c>
      <c r="H14" s="67" t="s">
        <v>436</v>
      </c>
      <c r="I14" s="68">
        <v>214460</v>
      </c>
      <c r="J14" s="63" t="s">
        <v>437</v>
      </c>
      <c r="K14" s="63" t="s">
        <v>6</v>
      </c>
      <c r="L14" s="218" t="s">
        <v>438</v>
      </c>
    </row>
    <row r="15" spans="1:12" s="480" customFormat="1" ht="19" customHeight="1">
      <c r="A15" s="505" t="s">
        <v>763</v>
      </c>
      <c r="B15" s="505"/>
      <c r="C15" s="505"/>
      <c r="D15" s="505"/>
      <c r="E15" s="505"/>
      <c r="F15" s="505"/>
      <c r="G15" s="505"/>
      <c r="H15" s="505"/>
      <c r="I15" s="188">
        <f>SUM(I2:I14)</f>
        <v>1432143.42</v>
      </c>
      <c r="J15" s="479"/>
      <c r="K15" s="479"/>
      <c r="L15" s="479"/>
    </row>
    <row r="16" spans="1:12" s="143" customFormat="1">
      <c r="A16" s="152"/>
      <c r="B16" s="152"/>
      <c r="C16" s="152"/>
      <c r="D16" s="152"/>
      <c r="E16" s="152"/>
      <c r="F16" s="152"/>
      <c r="G16" s="152"/>
      <c r="H16" s="152"/>
      <c r="I16" s="152"/>
      <c r="J16" s="152"/>
      <c r="K16" s="152"/>
      <c r="L16" s="152"/>
    </row>
    <row r="17" spans="1:12" s="143" customFormat="1">
      <c r="A17" s="152"/>
      <c r="B17" s="152"/>
      <c r="C17" s="152"/>
      <c r="D17" s="152"/>
      <c r="E17" s="152"/>
      <c r="F17" s="152"/>
      <c r="G17" s="152"/>
      <c r="H17" s="152"/>
      <c r="I17" s="152"/>
      <c r="J17" s="152"/>
      <c r="K17" s="152"/>
      <c r="L17" s="152"/>
    </row>
    <row r="18" spans="1:12" s="143" customFormat="1">
      <c r="A18" s="152"/>
      <c r="B18" s="152"/>
      <c r="C18" s="152"/>
      <c r="D18" s="152"/>
      <c r="E18" s="152"/>
      <c r="F18" s="152"/>
      <c r="G18" s="152"/>
      <c r="H18" s="152"/>
      <c r="I18" s="152"/>
      <c r="J18" s="152"/>
      <c r="K18" s="152"/>
      <c r="L18" s="152"/>
    </row>
    <row r="19" spans="1:12" s="143" customFormat="1">
      <c r="A19" s="152"/>
      <c r="B19" s="152"/>
      <c r="C19" s="152"/>
      <c r="D19" s="152"/>
      <c r="E19" s="152"/>
      <c r="F19" s="152"/>
      <c r="G19" s="152"/>
      <c r="H19" s="152"/>
      <c r="I19" s="152"/>
      <c r="J19" s="152"/>
      <c r="K19" s="152"/>
      <c r="L19" s="152"/>
    </row>
    <row r="20" spans="1:12" s="143" customFormat="1">
      <c r="A20" s="152"/>
      <c r="B20" s="152"/>
      <c r="C20" s="152"/>
      <c r="D20" s="152"/>
      <c r="E20" s="152"/>
      <c r="F20" s="152"/>
      <c r="G20" s="152"/>
      <c r="H20" s="152"/>
      <c r="I20" s="152"/>
      <c r="J20" s="152"/>
      <c r="K20" s="152"/>
      <c r="L20" s="152"/>
    </row>
    <row r="21" spans="1:12" s="143" customFormat="1">
      <c r="A21" s="152"/>
      <c r="B21" s="152"/>
      <c r="C21" s="152"/>
      <c r="D21" s="152"/>
      <c r="E21" s="152"/>
      <c r="F21" s="152"/>
      <c r="G21" s="152"/>
      <c r="H21" s="152"/>
      <c r="I21" s="152"/>
      <c r="J21" s="152"/>
      <c r="K21" s="152"/>
      <c r="L21" s="152"/>
    </row>
    <row r="22" spans="1:12" s="143" customFormat="1">
      <c r="A22" s="152"/>
      <c r="B22" s="152"/>
      <c r="C22" s="152"/>
      <c r="D22" s="152"/>
      <c r="E22" s="152"/>
      <c r="F22" s="152"/>
      <c r="G22" s="152"/>
      <c r="H22" s="152"/>
      <c r="I22" s="152"/>
      <c r="J22" s="152"/>
      <c r="K22" s="152"/>
      <c r="L22" s="152"/>
    </row>
    <row r="23" spans="1:12" s="143" customFormat="1">
      <c r="A23" s="152"/>
      <c r="B23" s="152"/>
      <c r="C23" s="152"/>
      <c r="D23" s="152"/>
      <c r="E23" s="152"/>
      <c r="F23" s="152"/>
      <c r="G23" s="152"/>
      <c r="H23" s="152"/>
      <c r="I23" s="152"/>
      <c r="J23" s="152"/>
      <c r="K23" s="152"/>
      <c r="L23" s="152"/>
    </row>
    <row r="24" spans="1:12" s="143" customFormat="1">
      <c r="A24" s="152"/>
      <c r="B24" s="152"/>
      <c r="C24" s="152"/>
      <c r="D24" s="152"/>
      <c r="E24" s="152"/>
      <c r="F24" s="152"/>
      <c r="G24" s="152"/>
      <c r="H24" s="152"/>
      <c r="I24" s="152"/>
      <c r="J24" s="152"/>
      <c r="K24" s="152"/>
      <c r="L24" s="152"/>
    </row>
    <row r="25" spans="1:12" s="143" customFormat="1">
      <c r="A25" s="152"/>
      <c r="B25" s="152"/>
      <c r="C25" s="152"/>
      <c r="D25" s="152"/>
      <c r="E25" s="152"/>
      <c r="F25" s="152"/>
      <c r="G25" s="152"/>
      <c r="H25" s="152"/>
      <c r="I25" s="152"/>
      <c r="J25" s="152"/>
      <c r="K25" s="152"/>
      <c r="L25" s="152"/>
    </row>
    <row r="26" spans="1:12" s="143" customFormat="1">
      <c r="A26" s="152"/>
      <c r="B26" s="152"/>
      <c r="C26" s="152"/>
      <c r="D26" s="152"/>
      <c r="E26" s="152"/>
      <c r="F26" s="152"/>
      <c r="G26" s="152"/>
      <c r="H26" s="152"/>
      <c r="I26" s="152"/>
      <c r="J26" s="152"/>
      <c r="K26" s="152"/>
      <c r="L26" s="152"/>
    </row>
    <row r="27" spans="1:12" s="143" customFormat="1">
      <c r="A27" s="152"/>
      <c r="B27" s="152"/>
      <c r="C27" s="152"/>
      <c r="D27" s="152"/>
      <c r="E27" s="152"/>
      <c r="F27" s="152"/>
      <c r="G27" s="152"/>
      <c r="H27" s="152"/>
      <c r="I27" s="152"/>
      <c r="J27" s="152"/>
      <c r="K27" s="152"/>
      <c r="L27" s="152"/>
    </row>
    <row r="28" spans="1:12" s="143" customFormat="1">
      <c r="A28" s="152"/>
      <c r="B28" s="152"/>
      <c r="C28" s="152"/>
      <c r="D28" s="152"/>
      <c r="E28" s="152"/>
      <c r="F28" s="152"/>
      <c r="G28" s="152"/>
      <c r="H28" s="152"/>
      <c r="I28" s="152"/>
      <c r="J28" s="152"/>
      <c r="K28" s="152"/>
      <c r="L28" s="152"/>
    </row>
    <row r="29" spans="1:12" s="143" customFormat="1">
      <c r="A29" s="152"/>
      <c r="B29" s="152"/>
      <c r="C29" s="152"/>
      <c r="D29" s="152"/>
      <c r="E29" s="152"/>
      <c r="F29" s="152"/>
      <c r="G29" s="152"/>
      <c r="H29" s="152"/>
      <c r="I29" s="152"/>
      <c r="J29" s="152"/>
      <c r="K29" s="152"/>
      <c r="L29" s="152"/>
    </row>
    <row r="30" spans="1:12" s="143" customFormat="1">
      <c r="A30" s="152"/>
      <c r="B30" s="152"/>
      <c r="C30" s="152"/>
      <c r="D30" s="152"/>
      <c r="E30" s="152"/>
      <c r="F30" s="152"/>
      <c r="G30" s="152"/>
      <c r="H30" s="152"/>
      <c r="I30" s="152"/>
      <c r="J30" s="152"/>
      <c r="K30" s="152"/>
      <c r="L30" s="152"/>
    </row>
    <row r="31" spans="1:12" s="143" customFormat="1">
      <c r="A31" s="152"/>
      <c r="B31" s="152"/>
      <c r="C31" s="152"/>
      <c r="D31" s="152"/>
      <c r="E31" s="152"/>
      <c r="F31" s="152"/>
      <c r="G31" s="152"/>
      <c r="H31" s="152"/>
      <c r="I31" s="152"/>
      <c r="J31" s="152"/>
      <c r="K31" s="152"/>
      <c r="L31" s="152"/>
    </row>
    <row r="32" spans="1:12" s="143" customFormat="1">
      <c r="A32" s="152"/>
      <c r="B32" s="152"/>
      <c r="C32" s="152"/>
      <c r="D32" s="152"/>
      <c r="E32" s="152"/>
      <c r="F32" s="152"/>
      <c r="G32" s="152"/>
      <c r="H32" s="152"/>
      <c r="I32" s="152"/>
      <c r="J32" s="152"/>
      <c r="K32" s="152"/>
      <c r="L32" s="152"/>
    </row>
    <row r="33" spans="1:12" s="143" customFormat="1">
      <c r="A33" s="152"/>
      <c r="B33" s="152"/>
      <c r="C33" s="152"/>
      <c r="D33" s="152"/>
      <c r="E33" s="152"/>
      <c r="F33" s="152"/>
      <c r="G33" s="152"/>
      <c r="H33" s="152"/>
      <c r="I33" s="152"/>
      <c r="J33" s="152"/>
      <c r="K33" s="152"/>
      <c r="L33" s="152"/>
    </row>
    <row r="34" spans="1:12" s="143" customFormat="1">
      <c r="A34" s="152"/>
      <c r="B34" s="152"/>
      <c r="C34" s="152"/>
      <c r="D34" s="152"/>
      <c r="E34" s="152"/>
      <c r="F34" s="152"/>
      <c r="G34" s="152"/>
      <c r="H34" s="152"/>
      <c r="I34" s="152"/>
      <c r="J34" s="152"/>
      <c r="K34" s="152"/>
      <c r="L34" s="152"/>
    </row>
    <row r="35" spans="1:12" s="143" customFormat="1">
      <c r="A35" s="152"/>
      <c r="B35" s="152"/>
      <c r="C35" s="152"/>
      <c r="D35" s="152"/>
      <c r="E35" s="152"/>
      <c r="F35" s="152"/>
      <c r="G35" s="152"/>
      <c r="H35" s="152"/>
      <c r="I35" s="152"/>
      <c r="J35" s="152"/>
      <c r="K35" s="152"/>
      <c r="L35" s="152"/>
    </row>
    <row r="36" spans="1:12" s="143" customFormat="1">
      <c r="A36" s="152"/>
      <c r="B36" s="152"/>
      <c r="C36" s="152"/>
      <c r="D36" s="152"/>
      <c r="E36" s="152"/>
      <c r="F36" s="152"/>
      <c r="G36" s="152"/>
      <c r="H36" s="152"/>
      <c r="I36" s="152"/>
      <c r="J36" s="152"/>
      <c r="K36" s="152"/>
      <c r="L36" s="152"/>
    </row>
    <row r="37" spans="1:12" s="143" customFormat="1">
      <c r="A37" s="152"/>
      <c r="B37" s="152"/>
      <c r="C37" s="152"/>
      <c r="D37" s="152"/>
      <c r="E37" s="152"/>
      <c r="F37" s="152"/>
      <c r="G37" s="152"/>
      <c r="H37" s="152"/>
      <c r="I37" s="152"/>
      <c r="J37" s="152"/>
      <c r="K37" s="152"/>
      <c r="L37" s="152"/>
    </row>
    <row r="38" spans="1:12" s="143" customFormat="1">
      <c r="A38" s="152"/>
      <c r="B38" s="152"/>
      <c r="C38" s="152"/>
      <c r="D38" s="152"/>
      <c r="E38" s="152"/>
      <c r="F38" s="152"/>
      <c r="G38" s="152"/>
      <c r="H38" s="152"/>
      <c r="I38" s="152"/>
      <c r="J38" s="152"/>
      <c r="K38" s="152"/>
      <c r="L38" s="152"/>
    </row>
    <row r="39" spans="1:12" s="143" customFormat="1">
      <c r="A39" s="152"/>
      <c r="B39" s="152"/>
      <c r="C39" s="152"/>
      <c r="D39" s="152"/>
      <c r="E39" s="152"/>
      <c r="F39" s="152"/>
      <c r="G39" s="152"/>
      <c r="H39" s="152"/>
      <c r="I39" s="152"/>
      <c r="J39" s="152"/>
      <c r="K39" s="152"/>
      <c r="L39" s="152"/>
    </row>
    <row r="40" spans="1:12" s="143" customFormat="1">
      <c r="A40" s="152"/>
      <c r="B40" s="152"/>
      <c r="C40" s="152"/>
      <c r="D40" s="152"/>
      <c r="E40" s="152"/>
      <c r="F40" s="152"/>
      <c r="G40" s="152"/>
      <c r="H40" s="152"/>
      <c r="I40" s="152"/>
      <c r="J40" s="152"/>
      <c r="K40" s="152"/>
      <c r="L40" s="152"/>
    </row>
    <row r="41" spans="1:12" s="143" customFormat="1">
      <c r="A41" s="152"/>
      <c r="B41" s="152"/>
      <c r="C41" s="152"/>
      <c r="D41" s="152"/>
      <c r="E41" s="152"/>
      <c r="F41" s="152"/>
      <c r="G41" s="152"/>
      <c r="H41" s="152"/>
      <c r="I41" s="152"/>
      <c r="J41" s="152"/>
      <c r="K41" s="152"/>
      <c r="L41" s="152"/>
    </row>
    <row r="42" spans="1:12" s="143" customFormat="1">
      <c r="A42" s="152"/>
      <c r="B42" s="152"/>
      <c r="C42" s="152"/>
      <c r="D42" s="152"/>
      <c r="E42" s="152"/>
      <c r="F42" s="152"/>
      <c r="G42" s="152"/>
      <c r="H42" s="152"/>
      <c r="I42" s="152"/>
      <c r="J42" s="152"/>
      <c r="K42" s="152"/>
      <c r="L42" s="152"/>
    </row>
    <row r="43" spans="1:12" s="143" customFormat="1">
      <c r="A43" s="152"/>
      <c r="B43" s="152"/>
      <c r="C43" s="152"/>
      <c r="D43" s="152"/>
      <c r="E43" s="152"/>
      <c r="F43" s="152"/>
      <c r="G43" s="152"/>
      <c r="H43" s="152"/>
      <c r="I43" s="152"/>
      <c r="J43" s="152"/>
      <c r="K43" s="152"/>
      <c r="L43" s="152"/>
    </row>
    <row r="44" spans="1:12" s="143" customFormat="1">
      <c r="A44" s="152"/>
      <c r="B44" s="152"/>
      <c r="C44" s="152"/>
      <c r="D44" s="152"/>
      <c r="E44" s="152"/>
      <c r="F44" s="152"/>
      <c r="G44" s="152"/>
      <c r="H44" s="152"/>
      <c r="I44" s="152"/>
      <c r="J44" s="152"/>
      <c r="K44" s="152"/>
      <c r="L44" s="152"/>
    </row>
    <row r="45" spans="1:12" s="143" customFormat="1">
      <c r="A45" s="152"/>
      <c r="B45" s="152"/>
      <c r="C45" s="152"/>
      <c r="D45" s="152"/>
      <c r="E45" s="152"/>
      <c r="F45" s="152"/>
      <c r="G45" s="152"/>
      <c r="H45" s="152"/>
      <c r="I45" s="152"/>
      <c r="J45" s="152"/>
      <c r="K45" s="152"/>
      <c r="L45" s="152"/>
    </row>
    <row r="46" spans="1:12" s="143" customFormat="1">
      <c r="A46" s="152"/>
      <c r="B46" s="152"/>
      <c r="C46" s="152"/>
      <c r="D46" s="152"/>
      <c r="E46" s="152"/>
      <c r="F46" s="152"/>
      <c r="G46" s="152"/>
      <c r="H46" s="152"/>
      <c r="I46" s="152"/>
      <c r="J46" s="152"/>
      <c r="K46" s="152"/>
      <c r="L46" s="152"/>
    </row>
    <row r="47" spans="1:12" s="143" customFormat="1">
      <c r="A47" s="152"/>
      <c r="B47" s="152"/>
      <c r="C47" s="152"/>
      <c r="D47" s="152"/>
      <c r="E47" s="152"/>
      <c r="F47" s="152"/>
      <c r="G47" s="152"/>
      <c r="H47" s="152"/>
      <c r="I47" s="152"/>
      <c r="J47" s="152"/>
      <c r="K47" s="152"/>
      <c r="L47" s="152"/>
    </row>
    <row r="48" spans="1:12" s="143" customFormat="1">
      <c r="A48" s="152"/>
      <c r="B48" s="152"/>
      <c r="C48" s="152"/>
      <c r="D48" s="152"/>
      <c r="E48" s="152"/>
      <c r="F48" s="152"/>
      <c r="G48" s="152"/>
      <c r="H48" s="152"/>
      <c r="I48" s="152"/>
      <c r="J48" s="152"/>
      <c r="K48" s="152"/>
      <c r="L48" s="152"/>
    </row>
    <row r="49" spans="1:12" s="143" customFormat="1">
      <c r="A49" s="152"/>
      <c r="B49" s="152"/>
      <c r="C49" s="152"/>
      <c r="D49" s="152"/>
      <c r="E49" s="152"/>
      <c r="F49" s="152"/>
      <c r="G49" s="152"/>
      <c r="H49" s="152"/>
      <c r="I49" s="152"/>
      <c r="J49" s="152"/>
      <c r="K49" s="152"/>
      <c r="L49" s="152"/>
    </row>
    <row r="50" spans="1:12" s="143" customFormat="1">
      <c r="A50" s="152"/>
      <c r="B50" s="152"/>
      <c r="C50" s="152"/>
      <c r="D50" s="152"/>
      <c r="E50" s="152"/>
      <c r="F50" s="152"/>
      <c r="G50" s="152"/>
      <c r="H50" s="152"/>
      <c r="I50" s="152"/>
      <c r="J50" s="152"/>
      <c r="K50" s="152"/>
      <c r="L50" s="152"/>
    </row>
    <row r="51" spans="1:12" s="143" customFormat="1">
      <c r="A51" s="152"/>
      <c r="B51" s="152"/>
      <c r="C51" s="152"/>
      <c r="D51" s="152"/>
      <c r="E51" s="152"/>
      <c r="F51" s="152"/>
      <c r="G51" s="152"/>
      <c r="H51" s="152"/>
      <c r="I51" s="152"/>
      <c r="J51" s="152"/>
      <c r="K51" s="152"/>
      <c r="L51" s="152"/>
    </row>
  </sheetData>
  <mergeCells count="1">
    <mergeCell ref="A15:H1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A3" sqref="A3:XFD3"/>
    </sheetView>
  </sheetViews>
  <sheetFormatPr baseColWidth="10" defaultColWidth="11.5" defaultRowHeight="14" x14ac:dyDescent="0"/>
  <cols>
    <col min="3" max="3" width="26" customWidth="1"/>
    <col min="4" max="4" width="14.83203125" bestFit="1" customWidth="1"/>
    <col min="5" max="5" width="8.1640625" bestFit="1" customWidth="1"/>
    <col min="6" max="6" width="8.5" bestFit="1" customWidth="1"/>
    <col min="7" max="8" width="9.33203125" bestFit="1" customWidth="1"/>
    <col min="9" max="9" width="13" bestFit="1" customWidth="1"/>
    <col min="10" max="10" width="15.6640625" bestFit="1" customWidth="1"/>
    <col min="11" max="11" width="8.1640625" bestFit="1" customWidth="1"/>
    <col min="12" max="12" width="29.83203125" customWidth="1"/>
  </cols>
  <sheetData>
    <row r="1" spans="1:13" s="154" customFormat="1" ht="129" thickBot="1">
      <c r="A1" s="223" t="s">
        <v>7</v>
      </c>
      <c r="B1" s="223" t="s">
        <v>12</v>
      </c>
      <c r="C1" s="223" t="s">
        <v>3</v>
      </c>
      <c r="D1" s="224" t="s">
        <v>1</v>
      </c>
      <c r="E1" s="224" t="s">
        <v>405</v>
      </c>
      <c r="F1" s="225" t="s">
        <v>79</v>
      </c>
      <c r="G1" s="226" t="s">
        <v>867</v>
      </c>
      <c r="H1" s="226" t="s">
        <v>868</v>
      </c>
      <c r="I1" s="227" t="s">
        <v>245</v>
      </c>
      <c r="J1" s="223" t="s">
        <v>869</v>
      </c>
      <c r="K1" s="228" t="s">
        <v>2</v>
      </c>
      <c r="L1" s="223" t="s">
        <v>870</v>
      </c>
      <c r="M1" s="40"/>
    </row>
    <row r="2" spans="1:13" s="222" customFormat="1" ht="76" thickBot="1">
      <c r="A2" s="229" t="s">
        <v>68</v>
      </c>
      <c r="B2" s="230" t="s">
        <v>11</v>
      </c>
      <c r="C2" s="231" t="s">
        <v>307</v>
      </c>
      <c r="D2" s="230" t="s">
        <v>308</v>
      </c>
      <c r="E2" s="230">
        <v>1659182</v>
      </c>
      <c r="F2" s="232">
        <v>47.07</v>
      </c>
      <c r="G2" s="233" t="s">
        <v>52</v>
      </c>
      <c r="H2" s="234" t="s">
        <v>309</v>
      </c>
      <c r="I2" s="235">
        <v>250000</v>
      </c>
      <c r="J2" s="230" t="s">
        <v>70</v>
      </c>
      <c r="K2" s="231" t="s">
        <v>6</v>
      </c>
      <c r="L2" s="236" t="s">
        <v>714</v>
      </c>
      <c r="M2" s="221"/>
    </row>
    <row r="3" spans="1:13" s="483" customFormat="1" ht="19" customHeight="1">
      <c r="A3" s="508" t="s">
        <v>871</v>
      </c>
      <c r="B3" s="508"/>
      <c r="C3" s="508"/>
      <c r="D3" s="508"/>
      <c r="E3" s="508"/>
      <c r="F3" s="508"/>
      <c r="G3" s="508"/>
      <c r="H3" s="508"/>
      <c r="I3" s="481">
        <f>SUM(I2)</f>
        <v>250000</v>
      </c>
      <c r="J3" s="482"/>
      <c r="K3" s="482"/>
      <c r="L3" s="482"/>
    </row>
  </sheetData>
  <mergeCells count="1">
    <mergeCell ref="A3:H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A37" workbookViewId="0">
      <selection activeCell="A28" sqref="A28:XFD28"/>
    </sheetView>
  </sheetViews>
  <sheetFormatPr baseColWidth="10" defaultColWidth="10.83203125" defaultRowHeight="15" x14ac:dyDescent="0"/>
  <cols>
    <col min="1" max="1" width="17.1640625" style="26" bestFit="1" customWidth="1"/>
    <col min="2" max="2" width="6.33203125" style="26" bestFit="1" customWidth="1"/>
    <col min="3" max="3" width="36.5" style="26" bestFit="1" customWidth="1"/>
    <col min="4" max="4" width="18.6640625" style="26" bestFit="1" customWidth="1"/>
    <col min="5" max="5" width="24.33203125" style="26" bestFit="1" customWidth="1"/>
    <col min="6" max="6" width="8.5" style="26" bestFit="1" customWidth="1"/>
    <col min="7" max="7" width="14" style="26" bestFit="1" customWidth="1"/>
    <col min="8" max="8" width="10.33203125" style="26" bestFit="1" customWidth="1"/>
    <col min="9" max="9" width="16.33203125" style="26" bestFit="1" customWidth="1"/>
    <col min="10" max="10" width="20.83203125" style="26" bestFit="1" customWidth="1"/>
    <col min="11" max="11" width="8.1640625" style="26" bestFit="1" customWidth="1"/>
    <col min="12" max="12" width="45.5" style="26" customWidth="1"/>
    <col min="13" max="16384" width="10.83203125" style="26"/>
  </cols>
  <sheetData>
    <row r="1" spans="1:12" s="154" customFormat="1" ht="129" thickBot="1">
      <c r="A1" s="33" t="s">
        <v>7</v>
      </c>
      <c r="B1" s="33" t="s">
        <v>12</v>
      </c>
      <c r="C1" s="33" t="s">
        <v>3</v>
      </c>
      <c r="D1" s="34" t="s">
        <v>1</v>
      </c>
      <c r="E1" s="34" t="s">
        <v>405</v>
      </c>
      <c r="F1" s="35" t="s">
        <v>79</v>
      </c>
      <c r="G1" s="36" t="s">
        <v>867</v>
      </c>
      <c r="H1" s="36" t="s">
        <v>868</v>
      </c>
      <c r="I1" s="37" t="s">
        <v>245</v>
      </c>
      <c r="J1" s="33" t="s">
        <v>869</v>
      </c>
      <c r="K1" s="38" t="s">
        <v>2</v>
      </c>
      <c r="L1" s="33" t="s">
        <v>870</v>
      </c>
    </row>
    <row r="2" spans="1:12" s="138" customFormat="1" ht="30">
      <c r="A2" s="55" t="s">
        <v>16</v>
      </c>
      <c r="B2" s="55" t="s">
        <v>9</v>
      </c>
      <c r="C2" s="56" t="s">
        <v>253</v>
      </c>
      <c r="D2" s="57" t="s">
        <v>87</v>
      </c>
      <c r="E2" s="57" t="s">
        <v>246</v>
      </c>
      <c r="F2" s="58">
        <v>15.946</v>
      </c>
      <c r="G2" s="59" t="s">
        <v>30</v>
      </c>
      <c r="H2" s="89" t="s">
        <v>46</v>
      </c>
      <c r="I2" s="61">
        <v>23324</v>
      </c>
      <c r="J2" s="55" t="s">
        <v>113</v>
      </c>
      <c r="K2" s="56" t="s">
        <v>6</v>
      </c>
      <c r="L2" s="56" t="s">
        <v>715</v>
      </c>
    </row>
    <row r="3" spans="1:12" s="138" customFormat="1" ht="45">
      <c r="A3" s="54" t="s">
        <v>16</v>
      </c>
      <c r="B3" s="54" t="s">
        <v>9</v>
      </c>
      <c r="C3" s="70" t="s">
        <v>603</v>
      </c>
      <c r="D3" s="78" t="s">
        <v>94</v>
      </c>
      <c r="E3" s="78" t="s">
        <v>248</v>
      </c>
      <c r="F3" s="71">
        <v>15.875</v>
      </c>
      <c r="G3" s="72" t="s">
        <v>24</v>
      </c>
      <c r="H3" s="76" t="s">
        <v>41</v>
      </c>
      <c r="I3" s="74">
        <v>335156</v>
      </c>
      <c r="J3" s="54" t="s">
        <v>113</v>
      </c>
      <c r="K3" s="70" t="s">
        <v>6</v>
      </c>
      <c r="L3" s="70" t="s">
        <v>716</v>
      </c>
    </row>
    <row r="4" spans="1:12" s="138" customFormat="1" ht="30">
      <c r="A4" s="54" t="s">
        <v>16</v>
      </c>
      <c r="B4" s="54" t="s">
        <v>768</v>
      </c>
      <c r="C4" s="70" t="s">
        <v>254</v>
      </c>
      <c r="D4" s="54" t="s">
        <v>92</v>
      </c>
      <c r="E4" s="54" t="s">
        <v>249</v>
      </c>
      <c r="F4" s="97">
        <v>15.875</v>
      </c>
      <c r="G4" s="72" t="s">
        <v>26</v>
      </c>
      <c r="H4" s="76" t="s">
        <v>43</v>
      </c>
      <c r="I4" s="74">
        <v>40000</v>
      </c>
      <c r="J4" s="98" t="s">
        <v>122</v>
      </c>
      <c r="K4" s="70" t="s">
        <v>6</v>
      </c>
      <c r="L4" s="70" t="s">
        <v>250</v>
      </c>
    </row>
    <row r="5" spans="1:12" s="138" customFormat="1">
      <c r="A5" s="54" t="s">
        <v>16</v>
      </c>
      <c r="B5" s="54" t="s">
        <v>771</v>
      </c>
      <c r="C5" s="70" t="s">
        <v>295</v>
      </c>
      <c r="D5" s="54" t="s">
        <v>191</v>
      </c>
      <c r="E5" s="54"/>
      <c r="F5" s="97">
        <v>93.283000000000001</v>
      </c>
      <c r="G5" s="72" t="s">
        <v>48</v>
      </c>
      <c r="H5" s="73" t="s">
        <v>294</v>
      </c>
      <c r="I5" s="74">
        <f>87153</f>
        <v>87153</v>
      </c>
      <c r="J5" s="98" t="s">
        <v>113</v>
      </c>
      <c r="K5" s="70" t="s">
        <v>6</v>
      </c>
      <c r="L5" s="70" t="s">
        <v>301</v>
      </c>
    </row>
    <row r="6" spans="1:12" s="138" customFormat="1" ht="45">
      <c r="A6" s="70" t="s">
        <v>16</v>
      </c>
      <c r="B6" s="70" t="s">
        <v>772</v>
      </c>
      <c r="C6" s="70" t="s">
        <v>183</v>
      </c>
      <c r="D6" s="54" t="s">
        <v>90</v>
      </c>
      <c r="E6" s="99">
        <v>1762</v>
      </c>
      <c r="F6" s="100"/>
      <c r="G6" s="72" t="s">
        <v>24</v>
      </c>
      <c r="H6" s="76" t="s">
        <v>41</v>
      </c>
      <c r="I6" s="101">
        <v>36000</v>
      </c>
      <c r="J6" s="70" t="s">
        <v>113</v>
      </c>
      <c r="K6" s="70" t="s">
        <v>6</v>
      </c>
      <c r="L6" s="70" t="s">
        <v>289</v>
      </c>
    </row>
    <row r="7" spans="1:12" s="138" customFormat="1" ht="45">
      <c r="A7" s="54" t="s">
        <v>16</v>
      </c>
      <c r="B7" s="54" t="s">
        <v>9</v>
      </c>
      <c r="C7" s="70" t="s">
        <v>252</v>
      </c>
      <c r="D7" s="78" t="s">
        <v>93</v>
      </c>
      <c r="E7" s="78" t="s">
        <v>162</v>
      </c>
      <c r="F7" s="71">
        <v>15.875</v>
      </c>
      <c r="G7" s="72" t="s">
        <v>28</v>
      </c>
      <c r="H7" s="76" t="s">
        <v>44</v>
      </c>
      <c r="I7" s="74">
        <v>377956</v>
      </c>
      <c r="J7" s="54" t="s">
        <v>10</v>
      </c>
      <c r="K7" s="70" t="s">
        <v>5</v>
      </c>
      <c r="L7" s="70" t="s">
        <v>251</v>
      </c>
    </row>
    <row r="8" spans="1:12" s="138" customFormat="1" ht="60">
      <c r="A8" s="54" t="s">
        <v>16</v>
      </c>
      <c r="B8" s="54" t="s">
        <v>11</v>
      </c>
      <c r="C8" s="70" t="s">
        <v>255</v>
      </c>
      <c r="D8" s="54" t="s">
        <v>100</v>
      </c>
      <c r="E8" s="54"/>
      <c r="F8" s="71">
        <v>47.082999999999998</v>
      </c>
      <c r="G8" s="72" t="s">
        <v>74</v>
      </c>
      <c r="H8" s="76" t="s">
        <v>188</v>
      </c>
      <c r="I8" s="74">
        <v>6000000</v>
      </c>
      <c r="J8" s="54" t="s">
        <v>123</v>
      </c>
      <c r="K8" s="70" t="s">
        <v>6</v>
      </c>
      <c r="L8" s="70" t="s">
        <v>717</v>
      </c>
    </row>
    <row r="9" spans="1:12" s="138" customFormat="1" ht="60">
      <c r="A9" s="54" t="s">
        <v>16</v>
      </c>
      <c r="B9" s="54" t="s">
        <v>190</v>
      </c>
      <c r="C9" s="70" t="s">
        <v>257</v>
      </c>
      <c r="D9" s="54" t="s">
        <v>101</v>
      </c>
      <c r="E9" s="54" t="s">
        <v>256</v>
      </c>
      <c r="F9" s="71">
        <v>43.008000000000003</v>
      </c>
      <c r="G9" s="72" t="s">
        <v>71</v>
      </c>
      <c r="H9" s="76" t="s">
        <v>72</v>
      </c>
      <c r="I9" s="74">
        <v>274647.19</v>
      </c>
      <c r="J9" s="54" t="s">
        <v>113</v>
      </c>
      <c r="K9" s="70" t="s">
        <v>6</v>
      </c>
      <c r="L9" s="70" t="s">
        <v>718</v>
      </c>
    </row>
    <row r="10" spans="1:12" s="138" customFormat="1" ht="60">
      <c r="A10" s="54" t="s">
        <v>16</v>
      </c>
      <c r="B10" s="54" t="s">
        <v>4</v>
      </c>
      <c r="C10" s="70" t="s">
        <v>258</v>
      </c>
      <c r="D10" s="54" t="s">
        <v>103</v>
      </c>
      <c r="E10" s="54" t="s">
        <v>185</v>
      </c>
      <c r="F10" s="71">
        <v>12.3</v>
      </c>
      <c r="G10" s="72" t="s">
        <v>35</v>
      </c>
      <c r="H10" s="76" t="s">
        <v>58</v>
      </c>
      <c r="I10" s="74">
        <v>284142</v>
      </c>
      <c r="J10" s="54" t="s">
        <v>259</v>
      </c>
      <c r="K10" s="70" t="s">
        <v>6</v>
      </c>
      <c r="L10" s="70" t="s">
        <v>260</v>
      </c>
    </row>
    <row r="11" spans="1:12" s="138" customFormat="1" ht="75">
      <c r="A11" s="54" t="s">
        <v>16</v>
      </c>
      <c r="B11" s="54" t="s">
        <v>790</v>
      </c>
      <c r="C11" s="70" t="s">
        <v>296</v>
      </c>
      <c r="D11" s="54" t="s">
        <v>297</v>
      </c>
      <c r="E11" s="54" t="s">
        <v>302</v>
      </c>
      <c r="F11" s="100"/>
      <c r="G11" s="72" t="s">
        <v>298</v>
      </c>
      <c r="H11" s="102" t="s">
        <v>299</v>
      </c>
      <c r="I11" s="101">
        <v>196995</v>
      </c>
      <c r="J11" s="70" t="s">
        <v>62</v>
      </c>
      <c r="K11" s="70" t="s">
        <v>6</v>
      </c>
      <c r="L11" s="70" t="s">
        <v>303</v>
      </c>
    </row>
    <row r="12" spans="1:12" s="138" customFormat="1">
      <c r="A12" s="54" t="s">
        <v>16</v>
      </c>
      <c r="B12" s="54" t="s">
        <v>769</v>
      </c>
      <c r="C12" s="70" t="s">
        <v>770</v>
      </c>
      <c r="D12" s="54" t="s">
        <v>104</v>
      </c>
      <c r="E12" s="54" t="s">
        <v>302</v>
      </c>
      <c r="F12" s="71"/>
      <c r="G12" s="72" t="s">
        <v>298</v>
      </c>
      <c r="H12" s="76" t="s">
        <v>299</v>
      </c>
      <c r="I12" s="74">
        <f>2781109</f>
        <v>2781109</v>
      </c>
      <c r="J12" s="54" t="s">
        <v>63</v>
      </c>
      <c r="K12" s="70" t="s">
        <v>5</v>
      </c>
      <c r="L12" s="70" t="s">
        <v>306</v>
      </c>
    </row>
    <row r="13" spans="1:12" s="138" customFormat="1" ht="60">
      <c r="A13" s="70" t="s">
        <v>16</v>
      </c>
      <c r="B13" s="70" t="s">
        <v>768</v>
      </c>
      <c r="C13" s="70" t="s">
        <v>263</v>
      </c>
      <c r="D13" s="54" t="s">
        <v>91</v>
      </c>
      <c r="E13" s="54" t="s">
        <v>261</v>
      </c>
      <c r="F13" s="100"/>
      <c r="G13" s="72" t="s">
        <v>25</v>
      </c>
      <c r="H13" s="76" t="s">
        <v>42</v>
      </c>
      <c r="I13" s="101">
        <v>48994</v>
      </c>
      <c r="J13" s="70" t="s">
        <v>264</v>
      </c>
      <c r="K13" s="70" t="s">
        <v>6</v>
      </c>
      <c r="L13" s="70" t="s">
        <v>262</v>
      </c>
    </row>
    <row r="14" spans="1:12" s="138" customFormat="1" ht="45">
      <c r="A14" s="54" t="s">
        <v>16</v>
      </c>
      <c r="B14" s="54" t="s">
        <v>14</v>
      </c>
      <c r="C14" s="70" t="s">
        <v>267</v>
      </c>
      <c r="D14" s="54" t="s">
        <v>96</v>
      </c>
      <c r="E14" s="54" t="s">
        <v>266</v>
      </c>
      <c r="F14" s="71">
        <v>15.808</v>
      </c>
      <c r="G14" s="72" t="s">
        <v>38</v>
      </c>
      <c r="H14" s="76" t="s">
        <v>44</v>
      </c>
      <c r="I14" s="74">
        <v>17752.68</v>
      </c>
      <c r="J14" s="54" t="s">
        <v>265</v>
      </c>
      <c r="K14" s="70" t="s">
        <v>6</v>
      </c>
      <c r="L14" s="70" t="s">
        <v>719</v>
      </c>
    </row>
    <row r="15" spans="1:12" s="138" customFormat="1" ht="75">
      <c r="A15" s="54" t="s">
        <v>16</v>
      </c>
      <c r="B15" s="54" t="s">
        <v>791</v>
      </c>
      <c r="C15" s="70" t="s">
        <v>792</v>
      </c>
      <c r="D15" s="78" t="s">
        <v>187</v>
      </c>
      <c r="E15" s="103"/>
      <c r="F15" s="71"/>
      <c r="G15" s="104" t="s">
        <v>29</v>
      </c>
      <c r="H15" s="105" t="s">
        <v>45</v>
      </c>
      <c r="I15" s="74">
        <v>40000</v>
      </c>
      <c r="J15" s="54" t="s">
        <v>122</v>
      </c>
      <c r="K15" s="70" t="s">
        <v>6</v>
      </c>
      <c r="L15" s="70" t="s">
        <v>268</v>
      </c>
    </row>
    <row r="16" spans="1:12" s="138" customFormat="1" ht="60">
      <c r="A16" s="54" t="s">
        <v>16</v>
      </c>
      <c r="B16" s="54" t="s">
        <v>767</v>
      </c>
      <c r="C16" s="70" t="s">
        <v>291</v>
      </c>
      <c r="D16" s="54" t="s">
        <v>99</v>
      </c>
      <c r="E16" s="106" t="s">
        <v>292</v>
      </c>
      <c r="F16" s="71">
        <v>15.82</v>
      </c>
      <c r="G16" s="104" t="s">
        <v>27</v>
      </c>
      <c r="H16" s="105" t="s">
        <v>50</v>
      </c>
      <c r="I16" s="74">
        <f>49965+58766+46083.38</f>
        <v>154814.38</v>
      </c>
      <c r="J16" s="54" t="s">
        <v>113</v>
      </c>
      <c r="K16" s="70" t="s">
        <v>6</v>
      </c>
      <c r="L16" s="70" t="s">
        <v>293</v>
      </c>
    </row>
    <row r="17" spans="1:12" s="138" customFormat="1" ht="90">
      <c r="A17" s="54" t="s">
        <v>16</v>
      </c>
      <c r="B17" s="54" t="s">
        <v>767</v>
      </c>
      <c r="C17" s="70" t="s">
        <v>270</v>
      </c>
      <c r="D17" s="54" t="s">
        <v>98</v>
      </c>
      <c r="E17" s="54" t="s">
        <v>269</v>
      </c>
      <c r="F17" s="71">
        <v>15.82</v>
      </c>
      <c r="G17" s="72" t="s">
        <v>78</v>
      </c>
      <c r="H17" s="76" t="s">
        <v>44</v>
      </c>
      <c r="I17" s="74">
        <v>415032</v>
      </c>
      <c r="J17" s="54" t="s">
        <v>113</v>
      </c>
      <c r="K17" s="70" t="s">
        <v>6</v>
      </c>
      <c r="L17" s="70" t="s">
        <v>271</v>
      </c>
    </row>
    <row r="18" spans="1:12" s="138" customFormat="1" ht="45">
      <c r="A18" s="54" t="s">
        <v>16</v>
      </c>
      <c r="B18" s="54" t="s">
        <v>4</v>
      </c>
      <c r="C18" s="70" t="s">
        <v>275</v>
      </c>
      <c r="D18" s="70" t="s">
        <v>273</v>
      </c>
      <c r="E18" s="54" t="s">
        <v>186</v>
      </c>
      <c r="F18" s="71" t="s">
        <v>80</v>
      </c>
      <c r="G18" s="72" t="s">
        <v>274</v>
      </c>
      <c r="H18" s="76" t="s">
        <v>55</v>
      </c>
      <c r="I18" s="74">
        <v>982387.08</v>
      </c>
      <c r="J18" s="54" t="s">
        <v>8</v>
      </c>
      <c r="K18" s="70" t="s">
        <v>6</v>
      </c>
      <c r="L18" s="70" t="s">
        <v>272</v>
      </c>
    </row>
    <row r="19" spans="1:12" s="138" customFormat="1" ht="60">
      <c r="A19" s="54" t="s">
        <v>16</v>
      </c>
      <c r="B19" s="70" t="s">
        <v>330</v>
      </c>
      <c r="C19" s="70" t="s">
        <v>181</v>
      </c>
      <c r="D19" s="54" t="s">
        <v>328</v>
      </c>
      <c r="E19" s="70" t="s">
        <v>329</v>
      </c>
      <c r="F19" s="71">
        <v>93.397000000000006</v>
      </c>
      <c r="G19" s="72" t="s">
        <v>40</v>
      </c>
      <c r="H19" s="75" t="s">
        <v>48</v>
      </c>
      <c r="I19" s="74">
        <v>77872</v>
      </c>
      <c r="J19" s="54" t="s">
        <v>120</v>
      </c>
      <c r="K19" s="70" t="s">
        <v>6</v>
      </c>
      <c r="L19" s="70" t="s">
        <v>331</v>
      </c>
    </row>
    <row r="20" spans="1:12" s="142" customFormat="1" ht="60">
      <c r="A20" s="77" t="s">
        <v>16</v>
      </c>
      <c r="B20" s="77" t="s">
        <v>766</v>
      </c>
      <c r="C20" s="107" t="s">
        <v>276</v>
      </c>
      <c r="D20" s="77" t="s">
        <v>189</v>
      </c>
      <c r="E20" s="77" t="s">
        <v>332</v>
      </c>
      <c r="F20" s="108">
        <v>66.599999999999994</v>
      </c>
      <c r="G20" s="109" t="s">
        <v>36</v>
      </c>
      <c r="H20" s="73" t="s">
        <v>59</v>
      </c>
      <c r="I20" s="110">
        <v>80000</v>
      </c>
      <c r="J20" s="77" t="s">
        <v>122</v>
      </c>
      <c r="K20" s="107" t="s">
        <v>6</v>
      </c>
      <c r="L20" s="107" t="s">
        <v>333</v>
      </c>
    </row>
    <row r="21" spans="1:12" s="138" customFormat="1" ht="60">
      <c r="A21" s="54" t="s">
        <v>16</v>
      </c>
      <c r="B21" s="54" t="s">
        <v>13</v>
      </c>
      <c r="C21" s="70" t="s">
        <v>277</v>
      </c>
      <c r="D21" s="54" t="s">
        <v>97</v>
      </c>
      <c r="E21" s="54"/>
      <c r="F21" s="71">
        <v>10.868</v>
      </c>
      <c r="G21" s="72" t="s">
        <v>40</v>
      </c>
      <c r="H21" s="76" t="s">
        <v>89</v>
      </c>
      <c r="I21" s="74">
        <v>99900</v>
      </c>
      <c r="J21" s="54" t="s">
        <v>119</v>
      </c>
      <c r="K21" s="70" t="s">
        <v>6</v>
      </c>
      <c r="L21" s="70" t="s">
        <v>278</v>
      </c>
    </row>
    <row r="22" spans="1:12" s="138" customFormat="1" ht="60">
      <c r="A22" s="54" t="s">
        <v>16</v>
      </c>
      <c r="B22" s="54" t="s">
        <v>84</v>
      </c>
      <c r="C22" s="70" t="s">
        <v>279</v>
      </c>
      <c r="D22" s="70" t="s">
        <v>280</v>
      </c>
      <c r="E22" s="54" t="s">
        <v>204</v>
      </c>
      <c r="F22" s="71" t="s">
        <v>83</v>
      </c>
      <c r="G22" s="72" t="s">
        <v>129</v>
      </c>
      <c r="H22" s="76" t="s">
        <v>54</v>
      </c>
      <c r="I22" s="74">
        <f>(255000*4)+30000</f>
        <v>1050000</v>
      </c>
      <c r="J22" s="54" t="s">
        <v>15</v>
      </c>
      <c r="K22" s="70" t="s">
        <v>6</v>
      </c>
      <c r="L22" s="70" t="s">
        <v>282</v>
      </c>
    </row>
    <row r="23" spans="1:12" s="138" customFormat="1" ht="30">
      <c r="A23" s="54" t="s">
        <v>16</v>
      </c>
      <c r="B23" s="54" t="s">
        <v>4</v>
      </c>
      <c r="C23" s="70" t="s">
        <v>285</v>
      </c>
      <c r="D23" s="70" t="s">
        <v>281</v>
      </c>
      <c r="E23" s="54" t="s">
        <v>169</v>
      </c>
      <c r="F23" s="71">
        <v>12.3</v>
      </c>
      <c r="G23" s="72" t="s">
        <v>33</v>
      </c>
      <c r="H23" s="76" t="s">
        <v>57</v>
      </c>
      <c r="I23" s="74">
        <v>433473.04</v>
      </c>
      <c r="J23" s="77" t="s">
        <v>123</v>
      </c>
      <c r="K23" s="70" t="s">
        <v>5</v>
      </c>
      <c r="L23" s="70" t="s">
        <v>720</v>
      </c>
    </row>
    <row r="24" spans="1:12" s="138" customFormat="1" ht="30">
      <c r="A24" s="54" t="s">
        <v>16</v>
      </c>
      <c r="B24" s="54" t="s">
        <v>4</v>
      </c>
      <c r="C24" s="70" t="s">
        <v>284</v>
      </c>
      <c r="D24" s="78" t="s">
        <v>102</v>
      </c>
      <c r="E24" s="78" t="s">
        <v>184</v>
      </c>
      <c r="F24" s="71">
        <v>12.3</v>
      </c>
      <c r="G24" s="72" t="s">
        <v>34</v>
      </c>
      <c r="H24" s="76" t="s">
        <v>56</v>
      </c>
      <c r="I24" s="74">
        <v>214341</v>
      </c>
      <c r="J24" s="54" t="s">
        <v>8</v>
      </c>
      <c r="K24" s="70" t="s">
        <v>6</v>
      </c>
      <c r="L24" s="70" t="s">
        <v>283</v>
      </c>
    </row>
    <row r="25" spans="1:12" s="138" customFormat="1" ht="135">
      <c r="A25" s="54" t="s">
        <v>16</v>
      </c>
      <c r="B25" s="77" t="s">
        <v>105</v>
      </c>
      <c r="C25" s="70" t="s">
        <v>304</v>
      </c>
      <c r="D25" s="92" t="s">
        <v>305</v>
      </c>
      <c r="E25" s="92" t="s">
        <v>286</v>
      </c>
      <c r="F25" s="71">
        <v>93.397000000000006</v>
      </c>
      <c r="G25" s="72" t="s">
        <v>75</v>
      </c>
      <c r="H25" s="76" t="s">
        <v>53</v>
      </c>
      <c r="I25" s="74">
        <f>(425494+385192)+924933+943190+977538+858985</f>
        <v>4515332</v>
      </c>
      <c r="J25" s="70" t="s">
        <v>115</v>
      </c>
      <c r="K25" s="70" t="s">
        <v>6</v>
      </c>
      <c r="L25" s="70" t="s">
        <v>290</v>
      </c>
    </row>
    <row r="26" spans="1:12" s="138" customFormat="1" ht="45">
      <c r="A26" s="54" t="s">
        <v>16</v>
      </c>
      <c r="B26" s="54" t="s">
        <v>765</v>
      </c>
      <c r="C26" s="70" t="s">
        <v>288</v>
      </c>
      <c r="D26" s="78" t="s">
        <v>192</v>
      </c>
      <c r="E26" s="78" t="s">
        <v>300</v>
      </c>
      <c r="F26" s="71">
        <v>93.397000000000006</v>
      </c>
      <c r="G26" s="72" t="s">
        <v>155</v>
      </c>
      <c r="H26" s="73" t="s">
        <v>156</v>
      </c>
      <c r="I26" s="74">
        <v>28248</v>
      </c>
      <c r="J26" s="54" t="s">
        <v>69</v>
      </c>
      <c r="K26" s="70" t="s">
        <v>6</v>
      </c>
      <c r="L26" s="70" t="s">
        <v>287</v>
      </c>
    </row>
    <row r="27" spans="1:12" s="138" customFormat="1" ht="106" thickBot="1">
      <c r="A27" s="91" t="s">
        <v>16</v>
      </c>
      <c r="B27" s="91" t="s">
        <v>11</v>
      </c>
      <c r="C27" s="93" t="s">
        <v>773</v>
      </c>
      <c r="D27" s="111" t="s">
        <v>433</v>
      </c>
      <c r="E27" s="112">
        <v>1744436</v>
      </c>
      <c r="F27" s="94"/>
      <c r="G27" s="95" t="s">
        <v>774</v>
      </c>
      <c r="H27" s="113" t="s">
        <v>775</v>
      </c>
      <c r="I27" s="96">
        <v>299976</v>
      </c>
      <c r="J27" s="93" t="s">
        <v>776</v>
      </c>
      <c r="K27" s="93" t="s">
        <v>433</v>
      </c>
      <c r="L27" s="93" t="s">
        <v>777</v>
      </c>
    </row>
    <row r="28" spans="1:12" s="478" customFormat="1" ht="19" customHeight="1" thickTop="1">
      <c r="A28" s="509" t="s">
        <v>763</v>
      </c>
      <c r="B28" s="510"/>
      <c r="C28" s="510"/>
      <c r="D28" s="510"/>
      <c r="E28" s="510"/>
      <c r="F28" s="510"/>
      <c r="G28" s="510"/>
      <c r="H28" s="511"/>
      <c r="I28" s="484">
        <f>SUM(I2:I27)</f>
        <v>18894604.370000001</v>
      </c>
      <c r="J28" s="485"/>
      <c r="K28" s="485"/>
      <c r="L28" s="485"/>
    </row>
    <row r="29" spans="1:12" s="157" customFormat="1"/>
    <row r="30" spans="1:12" s="157" customFormat="1"/>
    <row r="31" spans="1:12" s="157" customFormat="1"/>
    <row r="32" spans="1:12" s="157" customFormat="1"/>
    <row r="33" s="157" customFormat="1"/>
    <row r="34" s="157" customFormat="1"/>
    <row r="35" s="157" customFormat="1"/>
    <row r="36" s="157" customFormat="1"/>
    <row r="37" s="157" customFormat="1"/>
    <row r="38" s="157" customFormat="1"/>
    <row r="39" s="157" customFormat="1"/>
    <row r="40" s="157" customFormat="1"/>
    <row r="41" s="157" customFormat="1"/>
    <row r="42" s="157" customFormat="1"/>
    <row r="43" s="157" customFormat="1"/>
    <row r="44" s="157" customFormat="1"/>
    <row r="45" s="157" customFormat="1"/>
    <row r="46" s="157" customFormat="1"/>
  </sheetData>
  <mergeCells count="1">
    <mergeCell ref="A28:H2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A3" sqref="A3:XFD3"/>
    </sheetView>
  </sheetViews>
  <sheetFormatPr baseColWidth="10" defaultColWidth="10.83203125" defaultRowHeight="15" x14ac:dyDescent="0"/>
  <cols>
    <col min="1" max="1" width="8.1640625" style="26" bestFit="1" customWidth="1"/>
    <col min="2" max="2" width="4.83203125" style="26" bestFit="1" customWidth="1"/>
    <col min="3" max="3" width="38.6640625" style="26" bestFit="1" customWidth="1"/>
    <col min="4" max="4" width="14.6640625" style="26" bestFit="1" customWidth="1"/>
    <col min="5" max="5" width="11.83203125" style="26" bestFit="1" customWidth="1"/>
    <col min="6" max="6" width="8.5" style="26" bestFit="1" customWidth="1"/>
    <col min="7" max="7" width="8.33203125" style="26" bestFit="1" customWidth="1"/>
    <col min="8" max="8" width="9.33203125" style="26" bestFit="1" customWidth="1"/>
    <col min="9" max="9" width="11.6640625" style="26" bestFit="1" customWidth="1"/>
    <col min="10" max="10" width="18.6640625" style="26" bestFit="1" customWidth="1"/>
    <col min="11" max="11" width="10.6640625" style="26" customWidth="1"/>
    <col min="12" max="12" width="37.83203125" style="26" customWidth="1"/>
    <col min="13" max="16384" width="10.83203125" style="26"/>
  </cols>
  <sheetData>
    <row r="1" spans="1:12" s="154" customFormat="1" ht="129" thickBot="1">
      <c r="A1" s="223" t="s">
        <v>7</v>
      </c>
      <c r="B1" s="223" t="s">
        <v>12</v>
      </c>
      <c r="C1" s="223" t="s">
        <v>3</v>
      </c>
      <c r="D1" s="224" t="s">
        <v>1</v>
      </c>
      <c r="E1" s="224" t="s">
        <v>405</v>
      </c>
      <c r="F1" s="225" t="s">
        <v>79</v>
      </c>
      <c r="G1" s="226" t="s">
        <v>867</v>
      </c>
      <c r="H1" s="226" t="s">
        <v>868</v>
      </c>
      <c r="I1" s="227" t="s">
        <v>245</v>
      </c>
      <c r="J1" s="223" t="s">
        <v>869</v>
      </c>
      <c r="K1" s="228" t="s">
        <v>2</v>
      </c>
      <c r="L1" s="223" t="s">
        <v>870</v>
      </c>
    </row>
    <row r="2" spans="1:12" s="156" customFormat="1" ht="46" thickBot="1">
      <c r="A2" s="237" t="s">
        <v>6</v>
      </c>
      <c r="B2" s="238" t="s">
        <v>9</v>
      </c>
      <c r="C2" s="238" t="s">
        <v>22</v>
      </c>
      <c r="D2" s="238" t="s">
        <v>86</v>
      </c>
      <c r="E2" s="238" t="s">
        <v>594</v>
      </c>
      <c r="F2" s="239">
        <v>15.657</v>
      </c>
      <c r="G2" s="240" t="s">
        <v>595</v>
      </c>
      <c r="H2" s="241" t="s">
        <v>49</v>
      </c>
      <c r="I2" s="242">
        <v>56000</v>
      </c>
      <c r="J2" s="238" t="s">
        <v>125</v>
      </c>
      <c r="K2" s="243" t="s">
        <v>6</v>
      </c>
      <c r="L2" s="236" t="s">
        <v>706</v>
      </c>
    </row>
    <row r="3" spans="1:12" s="478" customFormat="1" ht="19" customHeight="1">
      <c r="A3" s="512" t="s">
        <v>763</v>
      </c>
      <c r="B3" s="512"/>
      <c r="C3" s="512"/>
      <c r="D3" s="512"/>
      <c r="E3" s="512"/>
      <c r="F3" s="512"/>
      <c r="G3" s="512"/>
      <c r="H3" s="512"/>
      <c r="I3" s="486">
        <f>SUM(I2)</f>
        <v>56000</v>
      </c>
      <c r="J3" s="487"/>
      <c r="K3" s="487"/>
      <c r="L3" s="487"/>
    </row>
    <row r="4" spans="1:12" s="157" customFormat="1"/>
    <row r="5" spans="1:12" s="157" customFormat="1"/>
    <row r="6" spans="1:12" s="157" customFormat="1"/>
  </sheetData>
  <mergeCells count="1">
    <mergeCell ref="A3:H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MASTER</vt:lpstr>
      <vt:lpstr>CEDDERS</vt:lpstr>
      <vt:lpstr>CLASS</vt:lpstr>
      <vt:lpstr>CNAS</vt:lpstr>
      <vt:lpstr>EMSS</vt:lpstr>
      <vt:lpstr>ML</vt:lpstr>
      <vt:lpstr>OIT</vt:lpstr>
      <vt:lpstr>ORSP</vt:lpstr>
      <vt:lpstr>RCUOG</vt:lpstr>
      <vt:lpstr>SBPA</vt:lpstr>
      <vt:lpstr>SNHS</vt:lpstr>
      <vt:lpstr>WERI</vt:lpstr>
      <vt:lpstr>ACRONYMS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dc:creator>
  <cp:lastModifiedBy>Center for Island Sustainability House#32</cp:lastModifiedBy>
  <cp:lastPrinted>2017-09-06T04:54:20Z</cp:lastPrinted>
  <dcterms:created xsi:type="dcterms:W3CDTF">2017-06-14T23:13:52Z</dcterms:created>
  <dcterms:modified xsi:type="dcterms:W3CDTF">2017-09-20T06:00:40Z</dcterms:modified>
</cp:coreProperties>
</file>